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hyaku_100take\Desktop\"/>
    </mc:Choice>
  </mc:AlternateContent>
  <bookViews>
    <workbookView xWindow="0" yWindow="0" windowWidth="20490" windowHeight="7005"/>
  </bookViews>
  <sheets>
    <sheet name="使い方（はじめにお読みください）" sheetId="44" r:id="rId1"/>
    <sheet name="別紙１" sheetId="35" r:id="rId2"/>
    <sheet name="別紙2" sheetId="17" r:id="rId3"/>
    <sheet name="別紙３①" sheetId="45" r:id="rId4"/>
    <sheet name="別紙３②" sheetId="46" r:id="rId5"/>
    <sheet name="別紙３③" sheetId="15" r:id="rId6"/>
    <sheet name="別紙４" sheetId="34" r:id="rId7"/>
    <sheet name="別紙５" sheetId="42" r:id="rId8"/>
    <sheet name="別紙６" sheetId="33" r:id="rId9"/>
    <sheet name="別紙７" sheetId="31" r:id="rId10"/>
    <sheet name="別紙８①" sheetId="22" r:id="rId11"/>
    <sheet name="削除不可" sheetId="19" r:id="rId12"/>
  </sheets>
  <externalReferences>
    <externalReference r:id="rId13"/>
  </externalReferences>
  <definedNames>
    <definedName name="_xlnm.Print_Area" localSheetId="11">削除不可!$A$1:$F$32</definedName>
    <definedName name="_xlnm.Print_Area" localSheetId="0">'使い方（はじめにお読みください）'!$A$1:$J$56</definedName>
    <definedName name="_xlnm.Print_Area" localSheetId="1">別紙１!$A$1:$K$23</definedName>
    <definedName name="_xlnm.Print_Area" localSheetId="2">別紙2!$B$1:$P$46</definedName>
    <definedName name="_xlnm.Print_Area" localSheetId="3">別紙３①!$A$1:$D$27</definedName>
    <definedName name="_xlnm.Print_Area" localSheetId="4">別紙３②!$A$1:$D$27</definedName>
    <definedName name="_xlnm.Print_Area" localSheetId="5">別紙３③!$A$1:$D$27</definedName>
    <definedName name="_xlnm.Print_Area" localSheetId="6">別紙４!$A$1:$J$40</definedName>
    <definedName name="_xlnm.Print_Area" localSheetId="7">別紙５!$A$1:$F$62</definedName>
    <definedName name="_xlnm.Print_Area" localSheetId="8">別紙６!$A$1:$AJ$40</definedName>
    <definedName name="_xlnm.Print_Area" localSheetId="9">別紙７!$B$1:$P$31</definedName>
    <definedName name="_xlnm.Print_Area" localSheetId="10">別紙８①!$A$1:$D$14</definedName>
    <definedName name="Print_Area_MI" localSheetId="3">#REF!</definedName>
    <definedName name="Print_Area_MI" localSheetId="4">#REF!</definedName>
    <definedName name="Print_Area_MI">#REF!</definedName>
    <definedName name="図１">[1]様式5!$B$50</definedName>
    <definedName name="図３">[1]様式5!$B$50</definedName>
  </definedNames>
  <calcPr calcId="162913"/>
</workbook>
</file>

<file path=xl/calcChain.xml><?xml version="1.0" encoding="utf-8"?>
<calcChain xmlns="http://schemas.openxmlformats.org/spreadsheetml/2006/main">
  <c r="H11" i="34" l="1"/>
  <c r="I14" i="31" l="1"/>
  <c r="E11" i="31"/>
  <c r="C9" i="31"/>
  <c r="E25" i="17"/>
  <c r="H23" i="17"/>
  <c r="F9" i="31"/>
  <c r="E10" i="31"/>
  <c r="H22" i="17"/>
  <c r="D11" i="31"/>
  <c r="H24" i="17"/>
  <c r="H26" i="17"/>
  <c r="C12" i="31"/>
  <c r="H10" i="31"/>
  <c r="H9" i="31"/>
  <c r="D10" i="31"/>
  <c r="H21" i="17"/>
  <c r="E22" i="17"/>
  <c r="H25" i="17"/>
  <c r="B26" i="17"/>
  <c r="B12" i="31"/>
  <c r="H20" i="17"/>
  <c r="E21" i="17"/>
  <c r="E13" i="31"/>
  <c r="E12" i="31"/>
  <c r="E28" i="17"/>
  <c r="B11" i="31"/>
  <c r="D9" i="31"/>
  <c r="D12" i="31"/>
  <c r="F13" i="31"/>
  <c r="H28" i="17"/>
  <c r="D13" i="31"/>
  <c r="C13" i="31"/>
  <c r="H27" i="17"/>
  <c r="H13" i="31"/>
  <c r="F11" i="31"/>
  <c r="B9" i="31"/>
  <c r="E20" i="17"/>
  <c r="C11" i="31"/>
  <c r="B20" i="17"/>
  <c r="E24" i="17"/>
  <c r="B25" i="17"/>
  <c r="B24" i="17"/>
  <c r="B13" i="31"/>
  <c r="B27" i="17"/>
  <c r="E23" i="17"/>
  <c r="B21" i="17"/>
  <c r="H12" i="31"/>
  <c r="E26" i="17"/>
  <c r="C10" i="31"/>
  <c r="H11" i="31"/>
  <c r="B10" i="31"/>
  <c r="F10" i="31"/>
  <c r="F12" i="31"/>
  <c r="B23" i="17"/>
  <c r="E27" i="17"/>
  <c r="E9" i="31"/>
  <c r="B28" i="17"/>
  <c r="B22" i="17"/>
  <c r="J24" i="17" l="1"/>
  <c r="K24" i="17"/>
  <c r="J23" i="17"/>
  <c r="K23" i="17"/>
  <c r="J27" i="17"/>
  <c r="K27" i="17"/>
  <c r="J28" i="17"/>
  <c r="K28" i="17"/>
  <c r="K26" i="17"/>
  <c r="J26" i="17"/>
  <c r="J25" i="17"/>
  <c r="K25" i="17"/>
  <c r="J20" i="17"/>
  <c r="K20" i="17"/>
  <c r="K22" i="17"/>
  <c r="J22" i="17"/>
  <c r="K21" i="17"/>
  <c r="J21" i="17"/>
  <c r="J11" i="31"/>
  <c r="J10" i="31"/>
  <c r="J13" i="31"/>
  <c r="J12" i="31"/>
  <c r="J9" i="31"/>
  <c r="L13" i="31"/>
  <c r="N13" i="31" s="1"/>
  <c r="K13" i="31"/>
  <c r="L12" i="31"/>
  <c r="N12" i="31" s="1"/>
  <c r="K12" i="31"/>
  <c r="L11" i="31"/>
  <c r="N11" i="31" s="1"/>
  <c r="K11" i="31"/>
  <c r="L9" i="31"/>
  <c r="N9" i="31" s="1"/>
  <c r="K10" i="31"/>
  <c r="K9" i="31"/>
  <c r="H14" i="31"/>
  <c r="L10" i="31"/>
  <c r="N10" i="31" s="1"/>
  <c r="C24" i="46"/>
  <c r="V3" i="46"/>
  <c r="U3" i="46"/>
  <c r="T3" i="46"/>
  <c r="S3" i="46"/>
  <c r="R3" i="46"/>
  <c r="Q3" i="46"/>
  <c r="P3" i="46"/>
  <c r="O3" i="46"/>
  <c r="N3" i="46"/>
  <c r="M3" i="46"/>
  <c r="C24" i="45"/>
  <c r="V3" i="45"/>
  <c r="U3" i="45"/>
  <c r="T3" i="45"/>
  <c r="S3" i="45"/>
  <c r="R3" i="45"/>
  <c r="Q3" i="45"/>
  <c r="P3" i="45"/>
  <c r="O3" i="45"/>
  <c r="N3" i="45"/>
  <c r="M3" i="45"/>
  <c r="O13" i="31" l="1"/>
  <c r="P13" i="31" s="1"/>
  <c r="O9" i="31"/>
  <c r="P9" i="31" s="1"/>
  <c r="O10" i="31"/>
  <c r="P10" i="31" s="1"/>
  <c r="O12" i="31"/>
  <c r="P12" i="31" s="1"/>
  <c r="J14" i="31"/>
  <c r="O11" i="31"/>
  <c r="P11" i="31" s="1"/>
  <c r="K14" i="31"/>
  <c r="N14" i="31"/>
  <c r="F4" i="42"/>
  <c r="C4" i="42"/>
  <c r="O14" i="31" l="1"/>
  <c r="P14" i="31"/>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11" i="34"/>
  <c r="C24" i="15"/>
  <c r="V3" i="15" l="1"/>
  <c r="U3" i="15"/>
  <c r="T3" i="15"/>
  <c r="S3" i="15"/>
  <c r="R3" i="15"/>
  <c r="Q3" i="15"/>
  <c r="P3" i="15"/>
  <c r="O3" i="15"/>
  <c r="N3" i="15"/>
  <c r="M3" i="15"/>
  <c r="A21" i="42" l="1"/>
  <c r="A20" i="42"/>
  <c r="A19" i="42"/>
  <c r="A18" i="42"/>
  <c r="A17" i="42"/>
  <c r="A40" i="42"/>
  <c r="A39" i="42"/>
  <c r="A38" i="42"/>
  <c r="A37" i="42"/>
  <c r="A36" i="42"/>
  <c r="I51" i="42" l="1"/>
  <c r="J51" i="42"/>
  <c r="K51" i="42" s="1"/>
  <c r="I52" i="42"/>
  <c r="J52" i="42"/>
  <c r="K52" i="42" s="1"/>
  <c r="I53" i="42"/>
  <c r="J53" i="42"/>
  <c r="K53" i="42" s="1"/>
  <c r="I54" i="42"/>
  <c r="J54" i="42"/>
  <c r="K54" i="42" s="1"/>
  <c r="I55" i="42"/>
  <c r="J55" i="42"/>
  <c r="K55" i="42" s="1"/>
  <c r="I56" i="42"/>
  <c r="J56" i="42"/>
  <c r="K56" i="42" s="1"/>
  <c r="I57" i="42"/>
  <c r="J57" i="42"/>
  <c r="K57" i="42" s="1"/>
  <c r="I58" i="42"/>
  <c r="J58" i="42"/>
  <c r="K58" i="42" s="1"/>
  <c r="I59" i="42"/>
  <c r="J59" i="42"/>
  <c r="K59" i="42" s="1"/>
  <c r="I60" i="42"/>
  <c r="J60" i="42"/>
  <c r="K60" i="42" s="1"/>
  <c r="I61" i="42"/>
  <c r="J61" i="42"/>
  <c r="K61" i="42" s="1"/>
  <c r="I62" i="42"/>
  <c r="J62" i="42"/>
  <c r="K62" i="42" s="1"/>
  <c r="I63" i="42"/>
  <c r="J63" i="42"/>
  <c r="K63" i="42" s="1"/>
  <c r="I64" i="42"/>
  <c r="J64" i="42"/>
  <c r="K64" i="42" s="1"/>
  <c r="I65" i="42"/>
  <c r="J65" i="42"/>
  <c r="K65" i="42" s="1"/>
  <c r="I66" i="42"/>
  <c r="J66" i="42"/>
  <c r="K66" i="42" s="1"/>
  <c r="I67" i="42"/>
  <c r="J67" i="42"/>
  <c r="K67" i="42" s="1"/>
  <c r="I68" i="42"/>
  <c r="J68" i="42"/>
  <c r="K68" i="42"/>
  <c r="I69" i="42"/>
  <c r="J69" i="42"/>
  <c r="K69" i="42" s="1"/>
  <c r="I70" i="42"/>
  <c r="J70" i="42"/>
  <c r="K70" i="42"/>
  <c r="I71" i="42"/>
  <c r="J71" i="42"/>
  <c r="K71" i="42"/>
  <c r="I13" i="42"/>
  <c r="J13" i="42"/>
  <c r="K13" i="42" s="1"/>
  <c r="I14" i="42"/>
  <c r="J14" i="42"/>
  <c r="K14" i="42" s="1"/>
  <c r="I15" i="42"/>
  <c r="J15" i="42"/>
  <c r="K15" i="42" s="1"/>
  <c r="I16" i="42"/>
  <c r="J16" i="42"/>
  <c r="K16" i="42" s="1"/>
  <c r="I17" i="42"/>
  <c r="J17" i="42"/>
  <c r="K17" i="42" s="1"/>
  <c r="I18" i="42"/>
  <c r="J18" i="42"/>
  <c r="K18" i="42" s="1"/>
  <c r="I19" i="42"/>
  <c r="J19" i="42"/>
  <c r="K19" i="42" s="1"/>
  <c r="I20" i="42"/>
  <c r="J20" i="42"/>
  <c r="K20" i="42" s="1"/>
  <c r="I21" i="42"/>
  <c r="J21" i="42"/>
  <c r="K21" i="42" s="1"/>
  <c r="I22" i="42"/>
  <c r="J22" i="42"/>
  <c r="K22" i="42" s="1"/>
  <c r="I23" i="42"/>
  <c r="J23" i="42"/>
  <c r="K23" i="42" s="1"/>
  <c r="I24" i="42"/>
  <c r="J24" i="42"/>
  <c r="K24" i="42" s="1"/>
  <c r="I25" i="42"/>
  <c r="J25" i="42"/>
  <c r="K25" i="42" s="1"/>
  <c r="I26" i="42"/>
  <c r="J26" i="42"/>
  <c r="K26" i="42" s="1"/>
  <c r="I27" i="42"/>
  <c r="J27" i="42"/>
  <c r="K27" i="42" s="1"/>
  <c r="I28" i="42"/>
  <c r="J28" i="42"/>
  <c r="K28" i="42" s="1"/>
  <c r="I29" i="42"/>
  <c r="J29" i="42"/>
  <c r="K29" i="42" s="1"/>
  <c r="I30" i="42"/>
  <c r="J30" i="42"/>
  <c r="K30" i="42" s="1"/>
  <c r="I31" i="42"/>
  <c r="J31" i="42"/>
  <c r="K31" i="42" s="1"/>
  <c r="I32" i="42"/>
  <c r="J32" i="42"/>
  <c r="K32" i="42" s="1"/>
  <c r="I33" i="42"/>
  <c r="J33" i="42"/>
  <c r="K33" i="42" s="1"/>
  <c r="I34" i="42"/>
  <c r="J34" i="42"/>
  <c r="K34" i="42" s="1"/>
  <c r="I35" i="42"/>
  <c r="J35" i="42"/>
  <c r="K35" i="42" s="1"/>
  <c r="I36" i="42"/>
  <c r="J36" i="42"/>
  <c r="K36" i="42" s="1"/>
  <c r="I37" i="42"/>
  <c r="J37" i="42"/>
  <c r="K37" i="42" s="1"/>
  <c r="I38" i="42"/>
  <c r="J38" i="42"/>
  <c r="K38" i="42" s="1"/>
  <c r="I39" i="42"/>
  <c r="J39" i="42"/>
  <c r="K39" i="42" s="1"/>
  <c r="I40" i="42"/>
  <c r="J40" i="42"/>
  <c r="K40" i="42" s="1"/>
  <c r="I41" i="42"/>
  <c r="J41" i="42"/>
  <c r="K41" i="42" s="1"/>
  <c r="I42" i="42"/>
  <c r="J42" i="42"/>
  <c r="K42" i="42" s="1"/>
  <c r="I43" i="42"/>
  <c r="J43" i="42"/>
  <c r="K43" i="42" s="1"/>
  <c r="I44" i="42"/>
  <c r="J44" i="42"/>
  <c r="K44" i="42" s="1"/>
  <c r="I45" i="42"/>
  <c r="J45" i="42"/>
  <c r="K45" i="42" s="1"/>
  <c r="I46" i="42"/>
  <c r="J46" i="42"/>
  <c r="K46" i="42" s="1"/>
  <c r="I47" i="42"/>
  <c r="J47" i="42"/>
  <c r="K47" i="42" s="1"/>
  <c r="I48" i="42"/>
  <c r="J48" i="42"/>
  <c r="K48" i="42" s="1"/>
  <c r="I49" i="42"/>
  <c r="J49" i="42"/>
  <c r="K49" i="42" s="1"/>
  <c r="I50" i="42"/>
  <c r="J50" i="42"/>
  <c r="K50" i="42" s="1"/>
  <c r="H26" i="34"/>
  <c r="J26" i="34" s="1"/>
  <c r="H25" i="34"/>
  <c r="J25" i="34" s="1"/>
  <c r="H24" i="34"/>
  <c r="J24" i="34" s="1"/>
  <c r="H23" i="34"/>
  <c r="J23" i="34" s="1"/>
  <c r="H22" i="34"/>
  <c r="J22" i="34" s="1"/>
  <c r="H21" i="34"/>
  <c r="J21" i="34" s="1"/>
  <c r="H20" i="34"/>
  <c r="J20" i="34" s="1"/>
  <c r="H19" i="34"/>
  <c r="J19" i="34" s="1"/>
  <c r="H18" i="34"/>
  <c r="J18" i="34" s="1"/>
  <c r="H17" i="34"/>
  <c r="J17" i="34" s="1"/>
  <c r="J11" i="34"/>
  <c r="H70" i="42" l="1"/>
  <c r="H71" i="42"/>
  <c r="L71" i="42"/>
  <c r="H58" i="42"/>
  <c r="O58" i="42"/>
  <c r="H59" i="42"/>
  <c r="Q59" i="42"/>
  <c r="U59" i="42"/>
  <c r="Z59" i="42"/>
  <c r="H60" i="42"/>
  <c r="H61" i="42"/>
  <c r="H62" i="42"/>
  <c r="H63" i="42"/>
  <c r="L63" i="42"/>
  <c r="H64" i="42"/>
  <c r="U64" i="42"/>
  <c r="H65" i="42"/>
  <c r="Z65" i="42"/>
  <c r="V65" i="42"/>
  <c r="H66" i="42"/>
  <c r="H67" i="42"/>
  <c r="Y67" i="42"/>
  <c r="H68" i="42"/>
  <c r="H69" i="42"/>
  <c r="O69" i="42"/>
  <c r="H52" i="42"/>
  <c r="O52" i="42"/>
  <c r="H53" i="42"/>
  <c r="R53" i="42"/>
  <c r="H54" i="42"/>
  <c r="H55" i="42"/>
  <c r="H56" i="42"/>
  <c r="S56" i="42"/>
  <c r="H57" i="42"/>
  <c r="M57" i="42"/>
  <c r="T57" i="42"/>
  <c r="H49" i="34"/>
  <c r="J49" i="34" s="1"/>
  <c r="H48" i="34"/>
  <c r="J48" i="34" s="1"/>
  <c r="H47" i="34"/>
  <c r="J47" i="34" s="1"/>
  <c r="H46" i="34"/>
  <c r="J46" i="34" s="1"/>
  <c r="H45" i="34"/>
  <c r="J45" i="34" s="1"/>
  <c r="H44" i="34"/>
  <c r="J44" i="34" s="1"/>
  <c r="H43" i="34"/>
  <c r="J43" i="34" s="1"/>
  <c r="H42" i="34"/>
  <c r="J42" i="34" s="1"/>
  <c r="H41" i="34"/>
  <c r="J41" i="34" s="1"/>
  <c r="H40" i="34"/>
  <c r="J40" i="34" s="1"/>
  <c r="N63" i="42" l="1"/>
  <c r="L62" i="42"/>
  <c r="Q60" i="42"/>
  <c r="P71" i="42"/>
  <c r="P70" i="42"/>
  <c r="O67" i="42"/>
  <c r="W66" i="42"/>
  <c r="X63" i="42"/>
  <c r="P59" i="42"/>
  <c r="P53" i="42"/>
  <c r="Q63" i="42"/>
  <c r="L58" i="42"/>
  <c r="Z71" i="42"/>
  <c r="R64" i="42"/>
  <c r="O68" i="42"/>
  <c r="T67" i="42"/>
  <c r="Z64" i="42"/>
  <c r="N64" i="42"/>
  <c r="V63" i="42"/>
  <c r="P63" i="42"/>
  <c r="Z61" i="42"/>
  <c r="N60" i="42"/>
  <c r="Y59" i="42"/>
  <c r="T59" i="42"/>
  <c r="M59" i="42"/>
  <c r="T71" i="42"/>
  <c r="P52" i="42"/>
  <c r="Y68" i="42"/>
  <c r="N67" i="42"/>
  <c r="V64" i="42"/>
  <c r="M64" i="42"/>
  <c r="U63" i="42"/>
  <c r="M63" i="42"/>
  <c r="X59" i="42"/>
  <c r="R59" i="42"/>
  <c r="L59" i="42"/>
  <c r="R71" i="42"/>
  <c r="T56" i="42"/>
  <c r="N54" i="42"/>
  <c r="Z53" i="42"/>
  <c r="Q68" i="42"/>
  <c r="L66" i="42"/>
  <c r="Q64" i="42"/>
  <c r="Z63" i="42"/>
  <c r="R63" i="42"/>
  <c r="V59" i="42"/>
  <c r="N59" i="42"/>
  <c r="S54" i="42"/>
  <c r="Z60" i="42"/>
  <c r="R60" i="42"/>
  <c r="Y54" i="42"/>
  <c r="Q54" i="42"/>
  <c r="L54" i="42"/>
  <c r="X53" i="42"/>
  <c r="M53" i="42"/>
  <c r="Z69" i="42"/>
  <c r="V68" i="42"/>
  <c r="R67" i="42"/>
  <c r="M67" i="42"/>
  <c r="L70" i="42"/>
  <c r="L52" i="42"/>
  <c r="U68" i="42"/>
  <c r="V67" i="42"/>
  <c r="V60" i="42"/>
  <c r="W58" i="42"/>
  <c r="M58" i="42"/>
  <c r="X71" i="42"/>
  <c r="M71" i="42"/>
  <c r="S70" i="42"/>
  <c r="P57" i="42"/>
  <c r="N68" i="42"/>
  <c r="X67" i="42"/>
  <c r="O61" i="42"/>
  <c r="Y60" i="42"/>
  <c r="O60" i="42"/>
  <c r="W70" i="42"/>
  <c r="Z57" i="42"/>
  <c r="L57" i="42"/>
  <c r="L56" i="42"/>
  <c r="O55" i="42"/>
  <c r="W54" i="42"/>
  <c r="O54" i="42"/>
  <c r="V53" i="42"/>
  <c r="N53" i="42"/>
  <c r="V69" i="42"/>
  <c r="M68" i="42"/>
  <c r="Q67" i="42"/>
  <c r="L67" i="42"/>
  <c r="X57" i="42"/>
  <c r="W56" i="42"/>
  <c r="U54" i="42"/>
  <c r="M54" i="42"/>
  <c r="T53" i="42"/>
  <c r="L53" i="42"/>
  <c r="Z68" i="42"/>
  <c r="R68" i="42"/>
  <c r="Z67" i="42"/>
  <c r="U67" i="42"/>
  <c r="P67" i="42"/>
  <c r="O65" i="42"/>
  <c r="Y64" i="42"/>
  <c r="O64" i="42"/>
  <c r="Y63" i="42"/>
  <c r="T63" i="42"/>
  <c r="O63" i="42"/>
  <c r="V61" i="42"/>
  <c r="U60" i="42"/>
  <c r="M60" i="42"/>
  <c r="W59" i="42"/>
  <c r="S59" i="42"/>
  <c r="O59" i="42"/>
  <c r="S58" i="42"/>
  <c r="V71" i="42"/>
  <c r="N71" i="42"/>
  <c r="O70" i="42"/>
  <c r="W52" i="42"/>
  <c r="S52" i="42"/>
  <c r="W71" i="42"/>
  <c r="S71" i="42"/>
  <c r="O71" i="42"/>
  <c r="Z70" i="42"/>
  <c r="V70" i="42"/>
  <c r="R70" i="42"/>
  <c r="N70" i="42"/>
  <c r="Y70" i="42"/>
  <c r="U70" i="42"/>
  <c r="Q70" i="42"/>
  <c r="M70" i="42"/>
  <c r="Y71" i="42"/>
  <c r="U71" i="42"/>
  <c r="Q71" i="42"/>
  <c r="X70" i="42"/>
  <c r="T70" i="42"/>
  <c r="R65" i="42"/>
  <c r="N65" i="42"/>
  <c r="W62" i="42"/>
  <c r="S62" i="42"/>
  <c r="O62" i="42"/>
  <c r="Y69" i="42"/>
  <c r="U69" i="42"/>
  <c r="Q69" i="42"/>
  <c r="M69" i="42"/>
  <c r="X68" i="42"/>
  <c r="T68" i="42"/>
  <c r="P68" i="42"/>
  <c r="L68" i="42"/>
  <c r="W67" i="42"/>
  <c r="S67" i="42"/>
  <c r="Z66" i="42"/>
  <c r="V66" i="42"/>
  <c r="R66" i="42"/>
  <c r="N66" i="42"/>
  <c r="Y65" i="42"/>
  <c r="U65" i="42"/>
  <c r="Q65" i="42"/>
  <c r="M65" i="42"/>
  <c r="X64" i="42"/>
  <c r="T64" i="42"/>
  <c r="P64" i="42"/>
  <c r="L64" i="42"/>
  <c r="W63" i="42"/>
  <c r="S63" i="42"/>
  <c r="Z62" i="42"/>
  <c r="V62" i="42"/>
  <c r="R62" i="42"/>
  <c r="N62" i="42"/>
  <c r="Y61" i="42"/>
  <c r="U61" i="42"/>
  <c r="Q61" i="42"/>
  <c r="M61" i="42"/>
  <c r="X60" i="42"/>
  <c r="T60" i="42"/>
  <c r="P60" i="42"/>
  <c r="L60" i="42"/>
  <c r="Z58" i="42"/>
  <c r="V58" i="42"/>
  <c r="R58" i="42"/>
  <c r="N58" i="42"/>
  <c r="S66" i="42"/>
  <c r="O66" i="42"/>
  <c r="R61" i="42"/>
  <c r="N61" i="42"/>
  <c r="X69" i="42"/>
  <c r="T69" i="42"/>
  <c r="P69" i="42"/>
  <c r="L69" i="42"/>
  <c r="W68" i="42"/>
  <c r="S68" i="42"/>
  <c r="Y66" i="42"/>
  <c r="U66" i="42"/>
  <c r="Q66" i="42"/>
  <c r="M66" i="42"/>
  <c r="X65" i="42"/>
  <c r="T65" i="42"/>
  <c r="P65" i="42"/>
  <c r="L65" i="42"/>
  <c r="W64" i="42"/>
  <c r="S64" i="42"/>
  <c r="Y62" i="42"/>
  <c r="U62" i="42"/>
  <c r="Q62" i="42"/>
  <c r="M62" i="42"/>
  <c r="X61" i="42"/>
  <c r="T61" i="42"/>
  <c r="P61" i="42"/>
  <c r="L61" i="42"/>
  <c r="W60" i="42"/>
  <c r="S60" i="42"/>
  <c r="Y58" i="42"/>
  <c r="U58" i="42"/>
  <c r="Q58" i="42"/>
  <c r="R69" i="42"/>
  <c r="N69" i="42"/>
  <c r="W69" i="42"/>
  <c r="S69" i="42"/>
  <c r="X66" i="42"/>
  <c r="T66" i="42"/>
  <c r="P66" i="42"/>
  <c r="W65" i="42"/>
  <c r="S65" i="42"/>
  <c r="X62" i="42"/>
  <c r="T62" i="42"/>
  <c r="P62" i="42"/>
  <c r="W61" i="42"/>
  <c r="S61" i="42"/>
  <c r="X58" i="42"/>
  <c r="T58" i="42"/>
  <c r="P58" i="42"/>
  <c r="W57" i="42"/>
  <c r="S57" i="42"/>
  <c r="O57" i="42"/>
  <c r="Z56" i="42"/>
  <c r="V56" i="42"/>
  <c r="R56" i="42"/>
  <c r="N56" i="42"/>
  <c r="Y55" i="42"/>
  <c r="U55" i="42"/>
  <c r="Q55" i="42"/>
  <c r="M55" i="42"/>
  <c r="X54" i="42"/>
  <c r="T54" i="42"/>
  <c r="P54" i="42"/>
  <c r="W53" i="42"/>
  <c r="S53" i="42"/>
  <c r="O53" i="42"/>
  <c r="Z52" i="42"/>
  <c r="V52" i="42"/>
  <c r="R52" i="42"/>
  <c r="N52" i="42"/>
  <c r="O56" i="42"/>
  <c r="Z55" i="42"/>
  <c r="N55" i="42"/>
  <c r="V57" i="42"/>
  <c r="R57" i="42"/>
  <c r="N57" i="42"/>
  <c r="U56" i="42"/>
  <c r="T55" i="42"/>
  <c r="L55" i="42"/>
  <c r="Y52" i="42"/>
  <c r="U52" i="42"/>
  <c r="Q52" i="42"/>
  <c r="M52" i="42"/>
  <c r="V55" i="42"/>
  <c r="R55" i="42"/>
  <c r="Y56" i="42"/>
  <c r="Q56" i="42"/>
  <c r="M56" i="42"/>
  <c r="X55" i="42"/>
  <c r="P55" i="42"/>
  <c r="Y57" i="42"/>
  <c r="U57" i="42"/>
  <c r="Q57" i="42"/>
  <c r="X56" i="42"/>
  <c r="P56" i="42"/>
  <c r="W55" i="42"/>
  <c r="S55" i="42"/>
  <c r="Z54" i="42"/>
  <c r="V54" i="42"/>
  <c r="R54" i="42"/>
  <c r="Y53" i="42"/>
  <c r="U53" i="42"/>
  <c r="Q53" i="42"/>
  <c r="X52" i="42"/>
  <c r="T52" i="42"/>
  <c r="D45" i="17" l="1"/>
  <c r="H50" i="34" l="1"/>
  <c r="J50" i="34" s="1"/>
  <c r="H39" i="34"/>
  <c r="J39" i="34" s="1"/>
  <c r="H38" i="34"/>
  <c r="J38" i="34" s="1"/>
  <c r="H37" i="34"/>
  <c r="J37" i="34" s="1"/>
  <c r="H36" i="34"/>
  <c r="J36" i="34" s="1"/>
  <c r="H35" i="34"/>
  <c r="J35" i="34" s="1"/>
  <c r="H34" i="34"/>
  <c r="J34" i="34" s="1"/>
  <c r="H33" i="34"/>
  <c r="J33" i="34" s="1"/>
  <c r="H32" i="34"/>
  <c r="J32" i="34" s="1"/>
  <c r="H31" i="34"/>
  <c r="J31" i="34" s="1"/>
  <c r="N51" i="42" l="1"/>
  <c r="R51" i="42"/>
  <c r="V51" i="42"/>
  <c r="Z51" i="42"/>
  <c r="S51" i="42"/>
  <c r="W51" i="42"/>
  <c r="L51" i="42"/>
  <c r="P51" i="42"/>
  <c r="T51" i="42"/>
  <c r="X51" i="42"/>
  <c r="M51" i="42"/>
  <c r="Y51" i="42"/>
  <c r="O51" i="42"/>
  <c r="Q51" i="42"/>
  <c r="U51" i="42"/>
  <c r="R35" i="42"/>
  <c r="M20" i="42"/>
  <c r="Q20" i="42"/>
  <c r="U20" i="42"/>
  <c r="Y20" i="42"/>
  <c r="N20" i="42"/>
  <c r="R20" i="42"/>
  <c r="V20" i="42"/>
  <c r="Z20" i="42"/>
  <c r="O20" i="42"/>
  <c r="S20" i="42"/>
  <c r="W20" i="42"/>
  <c r="L20" i="42"/>
  <c r="P20" i="42"/>
  <c r="T20" i="42"/>
  <c r="X20" i="42"/>
  <c r="M16" i="42"/>
  <c r="Q16" i="42"/>
  <c r="U16" i="42"/>
  <c r="Y16" i="42"/>
  <c r="N16" i="42"/>
  <c r="R16" i="42"/>
  <c r="V16" i="42"/>
  <c r="Z16" i="42"/>
  <c r="O16" i="42"/>
  <c r="S16" i="42"/>
  <c r="W16" i="42"/>
  <c r="L16" i="42"/>
  <c r="P16" i="42"/>
  <c r="T16" i="42"/>
  <c r="X16" i="42"/>
  <c r="N49" i="42"/>
  <c r="R49" i="42"/>
  <c r="V49" i="42"/>
  <c r="Z49" i="42"/>
  <c r="O49" i="42"/>
  <c r="S49" i="42"/>
  <c r="W49" i="42"/>
  <c r="L49" i="42"/>
  <c r="P49" i="42"/>
  <c r="T49" i="42"/>
  <c r="X49" i="42"/>
  <c r="M49" i="42"/>
  <c r="Q49" i="42"/>
  <c r="U49" i="42"/>
  <c r="Y49" i="42"/>
  <c r="N45" i="42"/>
  <c r="R45" i="42"/>
  <c r="V45" i="42"/>
  <c r="Z45" i="42"/>
  <c r="O45" i="42"/>
  <c r="S45" i="42"/>
  <c r="W45" i="42"/>
  <c r="L45" i="42"/>
  <c r="P45" i="42"/>
  <c r="T45" i="42"/>
  <c r="X45" i="42"/>
  <c r="M45" i="42"/>
  <c r="Q45" i="42"/>
  <c r="U45" i="42"/>
  <c r="Y45" i="42"/>
  <c r="N41" i="42"/>
  <c r="R41" i="42"/>
  <c r="V41" i="42"/>
  <c r="Z41" i="42"/>
  <c r="O41" i="42"/>
  <c r="S41" i="42"/>
  <c r="W41" i="42"/>
  <c r="L41" i="42"/>
  <c r="P41" i="42"/>
  <c r="T41" i="42"/>
  <c r="X41" i="42"/>
  <c r="M41" i="42"/>
  <c r="Q41" i="42"/>
  <c r="U41" i="42"/>
  <c r="Y41" i="42"/>
  <c r="N37" i="42"/>
  <c r="R37" i="42"/>
  <c r="V37" i="42"/>
  <c r="Z37" i="42"/>
  <c r="O37" i="42"/>
  <c r="S37" i="42"/>
  <c r="W37" i="42"/>
  <c r="L37" i="42"/>
  <c r="P37" i="42"/>
  <c r="T37" i="42"/>
  <c r="X37" i="42"/>
  <c r="M37" i="42"/>
  <c r="Q37" i="42"/>
  <c r="U37" i="42"/>
  <c r="Y37" i="42"/>
  <c r="N33" i="42"/>
  <c r="R33" i="42"/>
  <c r="V33" i="42"/>
  <c r="Z33" i="42"/>
  <c r="O33" i="42"/>
  <c r="S33" i="42"/>
  <c r="W33" i="42"/>
  <c r="L33" i="42"/>
  <c r="P33" i="42"/>
  <c r="T33" i="42"/>
  <c r="X33" i="42"/>
  <c r="M33" i="42"/>
  <c r="Q33" i="42"/>
  <c r="U33" i="42"/>
  <c r="Y33" i="42"/>
  <c r="N29" i="42"/>
  <c r="R29" i="42"/>
  <c r="V29" i="42"/>
  <c r="Z29" i="42"/>
  <c r="O29" i="42"/>
  <c r="S29" i="42"/>
  <c r="W29" i="42"/>
  <c r="L29" i="42"/>
  <c r="P29" i="42"/>
  <c r="T29" i="42"/>
  <c r="X29" i="42"/>
  <c r="M29" i="42"/>
  <c r="Q29" i="42"/>
  <c r="U29" i="42"/>
  <c r="Y29" i="42"/>
  <c r="N25" i="42"/>
  <c r="R25" i="42"/>
  <c r="V25" i="42"/>
  <c r="Z25" i="42"/>
  <c r="O25" i="42"/>
  <c r="S25" i="42"/>
  <c r="W25" i="42"/>
  <c r="L25" i="42"/>
  <c r="P25" i="42"/>
  <c r="T25" i="42"/>
  <c r="X25" i="42"/>
  <c r="M25" i="42"/>
  <c r="Q25" i="42"/>
  <c r="U25" i="42"/>
  <c r="Y25" i="42"/>
  <c r="N21" i="42"/>
  <c r="R21" i="42"/>
  <c r="V21" i="42"/>
  <c r="Z21" i="42"/>
  <c r="O21" i="42"/>
  <c r="S21" i="42"/>
  <c r="W21" i="42"/>
  <c r="L21" i="42"/>
  <c r="P21" i="42"/>
  <c r="T21" i="42"/>
  <c r="X21" i="42"/>
  <c r="M21" i="42"/>
  <c r="Q21" i="42"/>
  <c r="U21" i="42"/>
  <c r="Y21" i="42"/>
  <c r="N17" i="42"/>
  <c r="R17" i="42"/>
  <c r="V17" i="42"/>
  <c r="Z17" i="42"/>
  <c r="O17" i="42"/>
  <c r="S17" i="42"/>
  <c r="W17" i="42"/>
  <c r="L17" i="42"/>
  <c r="P17" i="42"/>
  <c r="T17" i="42"/>
  <c r="X17" i="42"/>
  <c r="M17" i="42"/>
  <c r="Q17" i="42"/>
  <c r="U17" i="42"/>
  <c r="Y17" i="42"/>
  <c r="O50" i="42"/>
  <c r="S50" i="42"/>
  <c r="W50" i="42"/>
  <c r="L50" i="42"/>
  <c r="P50" i="42"/>
  <c r="T50" i="42"/>
  <c r="X50" i="42"/>
  <c r="M50" i="42"/>
  <c r="Q50" i="42"/>
  <c r="U50" i="42"/>
  <c r="Y50" i="42"/>
  <c r="N50" i="42"/>
  <c r="R50" i="42"/>
  <c r="V50" i="42"/>
  <c r="Z50" i="42"/>
  <c r="O46" i="42"/>
  <c r="S46" i="42"/>
  <c r="W46" i="42"/>
  <c r="L46" i="42"/>
  <c r="P46" i="42"/>
  <c r="T46" i="42"/>
  <c r="X46" i="42"/>
  <c r="M46" i="42"/>
  <c r="Q46" i="42"/>
  <c r="U46" i="42"/>
  <c r="Y46" i="42"/>
  <c r="N46" i="42"/>
  <c r="R46" i="42"/>
  <c r="V46" i="42"/>
  <c r="Z46" i="42"/>
  <c r="O42" i="42"/>
  <c r="S42" i="42"/>
  <c r="W42" i="42"/>
  <c r="L42" i="42"/>
  <c r="P42" i="42"/>
  <c r="T42" i="42"/>
  <c r="X42" i="42"/>
  <c r="M42" i="42"/>
  <c r="Q42" i="42"/>
  <c r="U42" i="42"/>
  <c r="Y42" i="42"/>
  <c r="N42" i="42"/>
  <c r="R42" i="42"/>
  <c r="V42" i="42"/>
  <c r="Z42" i="42"/>
  <c r="O38" i="42"/>
  <c r="S38" i="42"/>
  <c r="W38" i="42"/>
  <c r="L38" i="42"/>
  <c r="P38" i="42"/>
  <c r="T38" i="42"/>
  <c r="X38" i="42"/>
  <c r="M38" i="42"/>
  <c r="Q38" i="42"/>
  <c r="U38" i="42"/>
  <c r="Y38" i="42"/>
  <c r="N38" i="42"/>
  <c r="R38" i="42"/>
  <c r="V38" i="42"/>
  <c r="Z38" i="42"/>
  <c r="O34" i="42"/>
  <c r="S34" i="42"/>
  <c r="W34" i="42"/>
  <c r="L34" i="42"/>
  <c r="P34" i="42"/>
  <c r="T34" i="42"/>
  <c r="X34" i="42"/>
  <c r="M34" i="42"/>
  <c r="Q34" i="42"/>
  <c r="U34" i="42"/>
  <c r="Y34" i="42"/>
  <c r="N34" i="42"/>
  <c r="R34" i="42"/>
  <c r="V34" i="42"/>
  <c r="Z34" i="42"/>
  <c r="O30" i="42"/>
  <c r="S30" i="42"/>
  <c r="W30" i="42"/>
  <c r="L30" i="42"/>
  <c r="P30" i="42"/>
  <c r="T30" i="42"/>
  <c r="X30" i="42"/>
  <c r="M30" i="42"/>
  <c r="Q30" i="42"/>
  <c r="U30" i="42"/>
  <c r="Y30" i="42"/>
  <c r="N30" i="42"/>
  <c r="R30" i="42"/>
  <c r="V30" i="42"/>
  <c r="Z30" i="42"/>
  <c r="O26" i="42"/>
  <c r="S26" i="42"/>
  <c r="W26" i="42"/>
  <c r="L26" i="42"/>
  <c r="P26" i="42"/>
  <c r="T26" i="42"/>
  <c r="X26" i="42"/>
  <c r="M26" i="42"/>
  <c r="Q26" i="42"/>
  <c r="U26" i="42"/>
  <c r="Y26" i="42"/>
  <c r="N26" i="42"/>
  <c r="R26" i="42"/>
  <c r="V26" i="42"/>
  <c r="Z26" i="42"/>
  <c r="O22" i="42"/>
  <c r="S22" i="42"/>
  <c r="W22" i="42"/>
  <c r="L22" i="42"/>
  <c r="P22" i="42"/>
  <c r="T22" i="42"/>
  <c r="X22" i="42"/>
  <c r="M22" i="42"/>
  <c r="Q22" i="42"/>
  <c r="U22" i="42"/>
  <c r="Y22" i="42"/>
  <c r="N22" i="42"/>
  <c r="R22" i="42"/>
  <c r="V22" i="42"/>
  <c r="Z22" i="42"/>
  <c r="O18" i="42"/>
  <c r="S18" i="42"/>
  <c r="W18" i="42"/>
  <c r="L18" i="42"/>
  <c r="P18" i="42"/>
  <c r="T18" i="42"/>
  <c r="X18" i="42"/>
  <c r="M18" i="42"/>
  <c r="Q18" i="42"/>
  <c r="U18" i="42"/>
  <c r="Y18" i="42"/>
  <c r="N18" i="42"/>
  <c r="R18" i="42"/>
  <c r="V18" i="42"/>
  <c r="Z18" i="42"/>
  <c r="O14" i="42"/>
  <c r="S14" i="42"/>
  <c r="W14" i="42"/>
  <c r="L14" i="42"/>
  <c r="P14" i="42"/>
  <c r="T14" i="42"/>
  <c r="X14" i="42"/>
  <c r="M14" i="42"/>
  <c r="Q14" i="42"/>
  <c r="U14" i="42"/>
  <c r="Y14" i="42"/>
  <c r="N14" i="42"/>
  <c r="R14" i="42"/>
  <c r="V14" i="42"/>
  <c r="Z14" i="42"/>
  <c r="M48" i="42"/>
  <c r="L47" i="42"/>
  <c r="P47" i="42"/>
  <c r="T47" i="42"/>
  <c r="X47" i="42"/>
  <c r="M47" i="42"/>
  <c r="Q47" i="42"/>
  <c r="U47" i="42"/>
  <c r="Y47" i="42"/>
  <c r="N47" i="42"/>
  <c r="R47" i="42"/>
  <c r="V47" i="42"/>
  <c r="Z47" i="42"/>
  <c r="O47" i="42"/>
  <c r="S47" i="42"/>
  <c r="W47" i="42"/>
  <c r="Q44" i="42"/>
  <c r="L43" i="42"/>
  <c r="P43" i="42"/>
  <c r="T43" i="42"/>
  <c r="X43" i="42"/>
  <c r="M43" i="42"/>
  <c r="Q43" i="42"/>
  <c r="U43" i="42"/>
  <c r="Y43" i="42"/>
  <c r="N43" i="42"/>
  <c r="R43" i="42"/>
  <c r="V43" i="42"/>
  <c r="Z43" i="42"/>
  <c r="O43" i="42"/>
  <c r="S43" i="42"/>
  <c r="W43" i="42"/>
  <c r="U40" i="42"/>
  <c r="L39" i="42"/>
  <c r="P39" i="42"/>
  <c r="T39" i="42"/>
  <c r="X39" i="42"/>
  <c r="M39" i="42"/>
  <c r="Q39" i="42"/>
  <c r="U39" i="42"/>
  <c r="Y39" i="42"/>
  <c r="N39" i="42"/>
  <c r="R39" i="42"/>
  <c r="V39" i="42"/>
  <c r="Z39" i="42"/>
  <c r="O39" i="42"/>
  <c r="S39" i="42"/>
  <c r="W39" i="42"/>
  <c r="Y36" i="42"/>
  <c r="L35" i="42"/>
  <c r="P35" i="42"/>
  <c r="T35" i="42"/>
  <c r="M35" i="42"/>
  <c r="Q35" i="42"/>
  <c r="U35" i="42"/>
  <c r="N35" i="42"/>
  <c r="O35" i="42"/>
  <c r="S35" i="42"/>
  <c r="X35" i="42"/>
  <c r="Y35" i="42"/>
  <c r="V35" i="42"/>
  <c r="Z35" i="42"/>
  <c r="W35" i="42"/>
  <c r="M32" i="42"/>
  <c r="L31" i="42"/>
  <c r="P31" i="42"/>
  <c r="T31" i="42"/>
  <c r="X31" i="42"/>
  <c r="M31" i="42"/>
  <c r="Q31" i="42"/>
  <c r="U31" i="42"/>
  <c r="Y31" i="42"/>
  <c r="N31" i="42"/>
  <c r="R31" i="42"/>
  <c r="V31" i="42"/>
  <c r="Z31" i="42"/>
  <c r="O31" i="42"/>
  <c r="S31" i="42"/>
  <c r="W31" i="42"/>
  <c r="Q28" i="42"/>
  <c r="L27" i="42"/>
  <c r="P27" i="42"/>
  <c r="T27" i="42"/>
  <c r="X27" i="42"/>
  <c r="M27" i="42"/>
  <c r="Q27" i="42"/>
  <c r="U27" i="42"/>
  <c r="Y27" i="42"/>
  <c r="N27" i="42"/>
  <c r="R27" i="42"/>
  <c r="V27" i="42"/>
  <c r="Z27" i="42"/>
  <c r="O27" i="42"/>
  <c r="S27" i="42"/>
  <c r="W27" i="42"/>
  <c r="U24" i="42"/>
  <c r="L23" i="42"/>
  <c r="P23" i="42"/>
  <c r="T23" i="42"/>
  <c r="X23" i="42"/>
  <c r="M23" i="42"/>
  <c r="Q23" i="42"/>
  <c r="U23" i="42"/>
  <c r="Y23" i="42"/>
  <c r="N23" i="42"/>
  <c r="R23" i="42"/>
  <c r="V23" i="42"/>
  <c r="Z23" i="42"/>
  <c r="O23" i="42"/>
  <c r="S23" i="42"/>
  <c r="W23" i="42"/>
  <c r="L19" i="42"/>
  <c r="P19" i="42"/>
  <c r="T19" i="42"/>
  <c r="X19" i="42"/>
  <c r="M19" i="42"/>
  <c r="Q19" i="42"/>
  <c r="U19" i="42"/>
  <c r="Y19" i="42"/>
  <c r="N19" i="42"/>
  <c r="R19" i="42"/>
  <c r="V19" i="42"/>
  <c r="Z19" i="42"/>
  <c r="O19" i="42"/>
  <c r="S19" i="42"/>
  <c r="W19" i="42"/>
  <c r="L15" i="42"/>
  <c r="P15" i="42"/>
  <c r="T15" i="42"/>
  <c r="X15" i="42"/>
  <c r="M15" i="42"/>
  <c r="Q15" i="42"/>
  <c r="U15" i="42"/>
  <c r="Y15" i="42"/>
  <c r="N15" i="42"/>
  <c r="R15" i="42"/>
  <c r="V15" i="42"/>
  <c r="Z15" i="42"/>
  <c r="O15" i="42"/>
  <c r="S15" i="42"/>
  <c r="W15" i="42"/>
  <c r="T24" i="42" l="1"/>
  <c r="S24" i="42"/>
  <c r="R24" i="42"/>
  <c r="Q24" i="42"/>
  <c r="P28" i="42"/>
  <c r="O28" i="42"/>
  <c r="N28" i="42"/>
  <c r="M28" i="42"/>
  <c r="L32" i="42"/>
  <c r="Z32" i="42"/>
  <c r="Y32" i="42"/>
  <c r="X36" i="42"/>
  <c r="W36" i="42"/>
  <c r="V36" i="42"/>
  <c r="U36" i="42"/>
  <c r="T40" i="42"/>
  <c r="S40" i="42"/>
  <c r="R40" i="42"/>
  <c r="Q40" i="42"/>
  <c r="P44" i="42"/>
  <c r="O44" i="42"/>
  <c r="N44" i="42"/>
  <c r="M44" i="42"/>
  <c r="L48" i="42"/>
  <c r="Z48" i="42"/>
  <c r="Y48" i="42"/>
  <c r="P24" i="42"/>
  <c r="O24" i="42"/>
  <c r="N24" i="42"/>
  <c r="M24" i="42"/>
  <c r="L28" i="42"/>
  <c r="Z28" i="42"/>
  <c r="Y28" i="42"/>
  <c r="X32" i="42"/>
  <c r="W32" i="42"/>
  <c r="V32" i="42"/>
  <c r="U32" i="42"/>
  <c r="T36" i="42"/>
  <c r="S36" i="42"/>
  <c r="R36" i="42"/>
  <c r="Q36" i="42"/>
  <c r="P40" i="42"/>
  <c r="O40" i="42"/>
  <c r="N40" i="42"/>
  <c r="M40" i="42"/>
  <c r="L44" i="42"/>
  <c r="Z44" i="42"/>
  <c r="Y44" i="42"/>
  <c r="X48" i="42"/>
  <c r="W48" i="42"/>
  <c r="V48" i="42"/>
  <c r="U48" i="42"/>
  <c r="L24" i="42"/>
  <c r="Z24" i="42"/>
  <c r="Y24" i="42"/>
  <c r="X28" i="42"/>
  <c r="W28" i="42"/>
  <c r="V28" i="42"/>
  <c r="U28" i="42"/>
  <c r="T32" i="42"/>
  <c r="S32" i="42"/>
  <c r="R32" i="42"/>
  <c r="Q32" i="42"/>
  <c r="P36" i="42"/>
  <c r="O36" i="42"/>
  <c r="N36" i="42"/>
  <c r="M36" i="42"/>
  <c r="L40" i="42"/>
  <c r="Z40" i="42"/>
  <c r="Y40" i="42"/>
  <c r="X44" i="42"/>
  <c r="W44" i="42"/>
  <c r="V44" i="42"/>
  <c r="U44" i="42"/>
  <c r="T48" i="42"/>
  <c r="S48" i="42"/>
  <c r="R48" i="42"/>
  <c r="Q48" i="42"/>
  <c r="X24" i="42"/>
  <c r="W24" i="42"/>
  <c r="V24" i="42"/>
  <c r="T28" i="42"/>
  <c r="S28" i="42"/>
  <c r="R28" i="42"/>
  <c r="P32" i="42"/>
  <c r="O32" i="42"/>
  <c r="N32" i="42"/>
  <c r="L36" i="42"/>
  <c r="Z36" i="42"/>
  <c r="X40" i="42"/>
  <c r="W40" i="42"/>
  <c r="V40" i="42"/>
  <c r="T44" i="42"/>
  <c r="S44" i="42"/>
  <c r="R44" i="42"/>
  <c r="P48" i="42"/>
  <c r="O48" i="42"/>
  <c r="N48" i="42"/>
  <c r="J12" i="42"/>
  <c r="D8" i="42" s="1"/>
  <c r="K12" i="42" l="1"/>
  <c r="R13" i="42"/>
  <c r="I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38" i="42"/>
  <c r="H39" i="42"/>
  <c r="H40" i="42"/>
  <c r="H41" i="42"/>
  <c r="H42" i="42"/>
  <c r="H43" i="42"/>
  <c r="H44" i="42"/>
  <c r="H45" i="42"/>
  <c r="H46" i="42"/>
  <c r="H47" i="42"/>
  <c r="H48" i="42"/>
  <c r="H49" i="42"/>
  <c r="H50" i="42"/>
  <c r="H51" i="42"/>
  <c r="H12" i="42"/>
  <c r="Y12" i="42" l="1"/>
  <c r="F8" i="42"/>
  <c r="P13" i="42"/>
  <c r="U13" i="42"/>
  <c r="Z13" i="42"/>
  <c r="M13" i="42"/>
  <c r="R12" i="42"/>
  <c r="S13" i="42"/>
  <c r="Z12" i="42"/>
  <c r="S12" i="42"/>
  <c r="T12" i="42"/>
  <c r="Q13" i="42"/>
  <c r="L13" i="42"/>
  <c r="N13" i="42"/>
  <c r="V12" i="42"/>
  <c r="W12" i="42"/>
  <c r="X12" i="42"/>
  <c r="L12" i="42"/>
  <c r="M12" i="42"/>
  <c r="Y13" i="42"/>
  <c r="T13" i="42"/>
  <c r="O13" i="42"/>
  <c r="N12" i="42"/>
  <c r="O12" i="42"/>
  <c r="P12" i="42"/>
  <c r="U12" i="42"/>
  <c r="X13" i="42"/>
  <c r="W13" i="42"/>
  <c r="V13" i="42"/>
  <c r="Q12" i="42"/>
  <c r="H68" i="34"/>
  <c r="J68" i="34" s="1"/>
  <c r="H67" i="34"/>
  <c r="J67" i="34" s="1"/>
  <c r="H66" i="34"/>
  <c r="J66" i="34" s="1"/>
  <c r="H65" i="34"/>
  <c r="J65" i="34" s="1"/>
  <c r="H64" i="34"/>
  <c r="J64" i="34" s="1"/>
  <c r="A61" i="42"/>
  <c r="A60" i="42"/>
  <c r="A59" i="42"/>
  <c r="A58" i="42"/>
  <c r="A57" i="42"/>
  <c r="A56" i="42"/>
  <c r="A55" i="42"/>
  <c r="A54" i="42"/>
  <c r="A53" i="42"/>
  <c r="A52" i="42"/>
  <c r="A51" i="42"/>
  <c r="A50" i="42"/>
  <c r="A49" i="42"/>
  <c r="A48" i="42"/>
  <c r="A47" i="42"/>
  <c r="A46" i="42"/>
  <c r="A45" i="42"/>
  <c r="A44" i="42"/>
  <c r="A43" i="42"/>
  <c r="A42" i="42"/>
  <c r="A41" i="42"/>
  <c r="A35" i="42"/>
  <c r="A34" i="42"/>
  <c r="A33" i="42"/>
  <c r="A32" i="42"/>
  <c r="A31" i="42"/>
  <c r="A30" i="42"/>
  <c r="A29" i="42"/>
  <c r="A28" i="42"/>
  <c r="A27" i="42"/>
  <c r="A26" i="42"/>
  <c r="A25" i="42"/>
  <c r="A24" i="42"/>
  <c r="A23" i="42"/>
  <c r="A22" i="42"/>
  <c r="A16" i="42"/>
  <c r="A15" i="42"/>
  <c r="A14" i="42"/>
  <c r="A13" i="42"/>
  <c r="A12" i="42"/>
  <c r="B14" i="42" l="1"/>
  <c r="B30" i="42"/>
  <c r="B46" i="42"/>
  <c r="B17" i="42"/>
  <c r="C17" i="42" s="1"/>
  <c r="B57" i="42"/>
  <c r="B27" i="42"/>
  <c r="B43" i="42"/>
  <c r="B59" i="42"/>
  <c r="B16" i="42"/>
  <c r="B32" i="42"/>
  <c r="B48" i="42"/>
  <c r="B13" i="42"/>
  <c r="B53" i="42"/>
  <c r="C53" i="42" s="1"/>
  <c r="B38" i="42"/>
  <c r="B54" i="42"/>
  <c r="B19" i="42"/>
  <c r="C19" i="42" s="1"/>
  <c r="B51" i="42"/>
  <c r="C51" i="42" s="1"/>
  <c r="B24" i="42"/>
  <c r="B56" i="42"/>
  <c r="B42" i="42"/>
  <c r="B58" i="42"/>
  <c r="B23" i="42"/>
  <c r="B61" i="42"/>
  <c r="B44" i="42"/>
  <c r="B41" i="42"/>
  <c r="B18" i="42"/>
  <c r="B34" i="42"/>
  <c r="B50" i="42"/>
  <c r="B29" i="42"/>
  <c r="B15" i="42"/>
  <c r="B31" i="42"/>
  <c r="B47" i="42"/>
  <c r="B21" i="42"/>
  <c r="C21" i="42" s="1"/>
  <c r="B20" i="42"/>
  <c r="C20" i="42" s="1"/>
  <c r="B36" i="42"/>
  <c r="C36" i="42" s="1"/>
  <c r="B52" i="42"/>
  <c r="B25" i="42"/>
  <c r="B22" i="42"/>
  <c r="B37" i="42"/>
  <c r="C37" i="42" s="1"/>
  <c r="B35" i="42"/>
  <c r="B45" i="42"/>
  <c r="B40" i="42"/>
  <c r="B33" i="42"/>
  <c r="B26" i="42"/>
  <c r="B49" i="42"/>
  <c r="B39" i="42"/>
  <c r="C39" i="42" s="1"/>
  <c r="B55" i="42"/>
  <c r="B28" i="42"/>
  <c r="B60" i="42"/>
  <c r="B12" i="42"/>
  <c r="C30" i="42"/>
  <c r="C18" i="42"/>
  <c r="C38" i="42"/>
  <c r="C40" i="42"/>
  <c r="F5" i="42" l="1"/>
  <c r="D37" i="42" s="1"/>
  <c r="E37" i="42" s="1"/>
  <c r="F49" i="42"/>
  <c r="D17" i="42" l="1"/>
  <c r="E17" i="42" s="1"/>
  <c r="D18" i="42"/>
  <c r="E18" i="42" s="1"/>
  <c r="D20" i="42"/>
  <c r="E20" i="42" s="1"/>
  <c r="D19" i="42"/>
  <c r="E19" i="42" s="1"/>
  <c r="D21" i="42"/>
  <c r="E21" i="42" s="1"/>
  <c r="D38" i="42"/>
  <c r="E38" i="42" s="1"/>
  <c r="D36" i="42"/>
  <c r="E36" i="42" s="1"/>
  <c r="D39" i="42"/>
  <c r="E39" i="42" s="1"/>
  <c r="D40" i="42"/>
  <c r="E40" i="42" s="1"/>
  <c r="C54" i="42"/>
  <c r="C56" i="42"/>
  <c r="C33" i="42"/>
  <c r="C24" i="42"/>
  <c r="C45" i="42"/>
  <c r="C16" i="42"/>
  <c r="D16" i="42" s="1"/>
  <c r="C46" i="42"/>
  <c r="C29" i="42"/>
  <c r="C22" i="42"/>
  <c r="D22" i="42" s="1"/>
  <c r="C43" i="42"/>
  <c r="C27" i="42"/>
  <c r="C48" i="42"/>
  <c r="D53" i="42"/>
  <c r="C47" i="42"/>
  <c r="C52" i="42"/>
  <c r="C41" i="42"/>
  <c r="C25" i="42" l="1"/>
  <c r="D25" i="42" s="1"/>
  <c r="E25" i="42" s="1"/>
  <c r="C26" i="42"/>
  <c r="D26" i="42" s="1"/>
  <c r="E26" i="42" s="1"/>
  <c r="C50" i="42"/>
  <c r="D50" i="42" s="1"/>
  <c r="E50" i="42" s="1"/>
  <c r="C49" i="42"/>
  <c r="D49" i="42" s="1"/>
  <c r="E49" i="42" s="1"/>
  <c r="C44" i="42"/>
  <c r="D44" i="42" s="1"/>
  <c r="E44" i="42" s="1"/>
  <c r="C13" i="42"/>
  <c r="D13" i="42" s="1"/>
  <c r="E13" i="42" s="1"/>
  <c r="C31" i="42"/>
  <c r="D31" i="42" s="1"/>
  <c r="E31" i="42" s="1"/>
  <c r="C42" i="42"/>
  <c r="D42" i="42" s="1"/>
  <c r="E42" i="42" s="1"/>
  <c r="C12" i="42"/>
  <c r="D12" i="42" s="1"/>
  <c r="E12" i="42" s="1"/>
  <c r="C28" i="42"/>
  <c r="D28" i="42" s="1"/>
  <c r="E28" i="42" s="1"/>
  <c r="C23" i="42"/>
  <c r="D23" i="42" s="1"/>
  <c r="E23" i="42" s="1"/>
  <c r="D30" i="42"/>
  <c r="E30" i="42" s="1"/>
  <c r="C35" i="42"/>
  <c r="D35" i="42" s="1"/>
  <c r="E35" i="42" s="1"/>
  <c r="C15" i="42"/>
  <c r="D15" i="42" s="1"/>
  <c r="E15" i="42" s="1"/>
  <c r="C32" i="42"/>
  <c r="D32" i="42" s="1"/>
  <c r="E32" i="42" s="1"/>
  <c r="C34" i="42"/>
  <c r="D34" i="42" s="1"/>
  <c r="E34" i="42" s="1"/>
  <c r="C14" i="42"/>
  <c r="D14" i="42" s="1"/>
  <c r="E14" i="42" s="1"/>
  <c r="C55" i="42"/>
  <c r="D55" i="42" s="1"/>
  <c r="E55" i="42" s="1"/>
  <c r="C57" i="42"/>
  <c r="D57" i="42" s="1"/>
  <c r="E57" i="42" s="1"/>
  <c r="C59" i="42"/>
  <c r="D59" i="42" s="1"/>
  <c r="E59" i="42" s="1"/>
  <c r="C58" i="42"/>
  <c r="D58" i="42" s="1"/>
  <c r="E58" i="42" s="1"/>
  <c r="C60" i="42"/>
  <c r="D60" i="42" s="1"/>
  <c r="E60" i="42" s="1"/>
  <c r="C61" i="42"/>
  <c r="D61" i="42" s="1"/>
  <c r="E61" i="42" s="1"/>
  <c r="E22" i="42"/>
  <c r="D43" i="42"/>
  <c r="E43" i="42" s="1"/>
  <c r="D46" i="42"/>
  <c r="E46" i="42" s="1"/>
  <c r="D45" i="42"/>
  <c r="E45" i="42" s="1"/>
  <c r="E16" i="42"/>
  <c r="D47" i="42"/>
  <c r="E47" i="42" s="1"/>
  <c r="D29" i="42"/>
  <c r="E29" i="42" s="1"/>
  <c r="D27" i="42"/>
  <c r="E27" i="42" s="1"/>
  <c r="D48" i="42"/>
  <c r="E48" i="42" s="1"/>
  <c r="D24" i="42"/>
  <c r="E24" i="42" s="1"/>
  <c r="D54" i="42"/>
  <c r="E54" i="42" s="1"/>
  <c r="D56" i="42"/>
  <c r="E56" i="42" s="1"/>
  <c r="D41" i="42"/>
  <c r="E41" i="42" s="1"/>
  <c r="D51" i="42"/>
  <c r="E51" i="42" s="1"/>
  <c r="D33" i="42"/>
  <c r="E33" i="42" s="1"/>
  <c r="D52" i="42"/>
  <c r="E52" i="42" s="1"/>
  <c r="E53" i="42"/>
  <c r="H10" i="34"/>
  <c r="J10" i="34"/>
  <c r="E62" i="42" l="1"/>
  <c r="F51" i="42" s="1"/>
  <c r="H12" i="34"/>
  <c r="J12" i="34" s="1"/>
  <c r="H13" i="34"/>
  <c r="J13" i="34" s="1"/>
  <c r="H14" i="34"/>
  <c r="J14" i="34" s="1"/>
  <c r="H15" i="34"/>
  <c r="J15" i="34" s="1"/>
  <c r="H16" i="34"/>
  <c r="J16" i="34" s="1"/>
  <c r="H27" i="34"/>
  <c r="J27" i="34" s="1"/>
  <c r="H28" i="34"/>
  <c r="J28" i="34" s="1"/>
  <c r="H29" i="34"/>
  <c r="J29" i="34" s="1"/>
  <c r="H30" i="34"/>
  <c r="J30" i="34" s="1"/>
  <c r="H51" i="34"/>
  <c r="J51" i="34" s="1"/>
  <c r="H52" i="34"/>
  <c r="J52" i="34" s="1"/>
  <c r="H53" i="34"/>
  <c r="J53" i="34" s="1"/>
  <c r="H54" i="34"/>
  <c r="J54" i="34" s="1"/>
  <c r="H55" i="34"/>
  <c r="J55" i="34" s="1"/>
  <c r="H56" i="34"/>
  <c r="J56" i="34" s="1"/>
  <c r="H57" i="34"/>
  <c r="J57" i="34" s="1"/>
  <c r="H58" i="34"/>
  <c r="J58" i="34" s="1"/>
  <c r="H59" i="34"/>
  <c r="J59" i="34" s="1"/>
  <c r="H60" i="34"/>
  <c r="J60" i="34" s="1"/>
  <c r="H61" i="34"/>
  <c r="J61" i="34" s="1"/>
  <c r="H62" i="34"/>
  <c r="J62" i="34" s="1"/>
  <c r="H63" i="34"/>
  <c r="J63" i="34" s="1"/>
  <c r="H69" i="34"/>
  <c r="J69" i="34" s="1"/>
  <c r="H70" i="34"/>
  <c r="J70" i="34" s="1"/>
  <c r="J7" i="34" l="1"/>
  <c r="C25" i="46" s="1"/>
  <c r="C18" i="45"/>
  <c r="C17" i="45" l="1"/>
  <c r="C25" i="45" s="1"/>
  <c r="C25" i="15"/>
  <c r="C26" i="46"/>
  <c r="C19" i="46"/>
  <c r="C26" i="45"/>
  <c r="L20" i="17"/>
  <c r="L21" i="17"/>
  <c r="C19" i="45" l="1"/>
  <c r="L28" i="17"/>
  <c r="L27" i="17"/>
  <c r="L26" i="17"/>
  <c r="L25" i="17"/>
  <c r="L24" i="17"/>
  <c r="L23" i="17"/>
  <c r="L22" i="17"/>
  <c r="N22" i="17" l="1"/>
  <c r="N24" i="17"/>
  <c r="O24" i="17" s="1"/>
  <c r="P24" i="17" s="1"/>
  <c r="N23" i="17"/>
  <c r="N21" i="17"/>
  <c r="I29" i="17"/>
  <c r="C14" i="22"/>
  <c r="O23" i="17" l="1"/>
  <c r="P23" i="17" s="1"/>
  <c r="C23" i="15"/>
  <c r="O22" i="17"/>
  <c r="P22" i="17" s="1"/>
  <c r="O21" i="17"/>
  <c r="P21" i="17" s="1"/>
  <c r="C23" i="46"/>
  <c r="E18" i="35"/>
  <c r="N28" i="17"/>
  <c r="O28" i="17" s="1"/>
  <c r="P28" i="17" s="1"/>
  <c r="N27" i="17"/>
  <c r="O27" i="17" s="1"/>
  <c r="P27" i="17" s="1"/>
  <c r="N26" i="17"/>
  <c r="O26" i="17" s="1"/>
  <c r="P26" i="17" s="1"/>
  <c r="N25" i="17"/>
  <c r="O25" i="17" s="1"/>
  <c r="P25" i="17" s="1"/>
  <c r="N20" i="17"/>
  <c r="C23" i="45" l="1"/>
  <c r="N29" i="17"/>
  <c r="D62" i="42" l="1"/>
  <c r="C19" i="15" l="1"/>
  <c r="C26" i="15"/>
  <c r="K29" i="17" l="1"/>
  <c r="H29" i="17"/>
  <c r="E17" i="35" s="1"/>
  <c r="E21" i="35" s="1"/>
  <c r="O20" i="17" l="1"/>
  <c r="P20" i="17" s="1"/>
  <c r="P29" i="17" s="1"/>
  <c r="J29" i="17"/>
  <c r="O29" i="17" l="1"/>
  <c r="E9" i="35"/>
  <c r="E10" i="35" s="1"/>
  <c r="E13" i="35" s="1"/>
</calcChain>
</file>

<file path=xl/comments1.xml><?xml version="1.0" encoding="utf-8"?>
<comments xmlns="http://schemas.openxmlformats.org/spreadsheetml/2006/main">
  <authors>
    <author>Administrator</author>
  </authors>
  <commentList>
    <comment ref="G20" authorId="0" shapeId="0">
      <text>
        <r>
          <rPr>
            <sz val="11"/>
            <color indexed="81"/>
            <rFont val="MS P ゴシック"/>
            <family val="3"/>
            <charset val="128"/>
          </rPr>
          <t>下記【注】(6)を参考にプルダウンで選択</t>
        </r>
      </text>
    </comment>
    <comment ref="M20" authorId="0" shapeId="0">
      <text>
        <r>
          <rPr>
            <sz val="11"/>
            <color indexed="81"/>
            <rFont val="MS P ゴシック"/>
            <family val="3"/>
            <charset val="128"/>
          </rPr>
          <t>該当する数字を入力</t>
        </r>
      </text>
    </comment>
    <comment ref="B43" authorId="0" shapeId="0">
      <text>
        <r>
          <rPr>
            <sz val="11"/>
            <color indexed="9"/>
            <rFont val="MS P ゴシック"/>
            <family val="3"/>
            <charset val="128"/>
          </rPr>
          <t>記入漏れ注意</t>
        </r>
      </text>
    </comment>
    <comment ref="H43" authorId="0" shapeId="0">
      <text>
        <r>
          <rPr>
            <sz val="11"/>
            <color indexed="9"/>
            <rFont val="MS P ゴシック"/>
            <family val="3"/>
            <charset val="128"/>
          </rPr>
          <t>記入漏れ注意</t>
        </r>
      </text>
    </comment>
  </commentList>
</comments>
</file>

<file path=xl/comments2.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3.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4.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5.xml><?xml version="1.0" encoding="utf-8"?>
<comments xmlns="http://schemas.openxmlformats.org/spreadsheetml/2006/main">
  <authors>
    <author>Administrator</author>
  </authors>
  <commentList>
    <comment ref="C4" authorId="0" shapeId="0">
      <text>
        <r>
          <rPr>
            <sz val="9"/>
            <color indexed="81"/>
            <rFont val="MS P ゴシック"/>
            <family val="3"/>
            <charset val="128"/>
          </rPr>
          <t>名称を記入</t>
        </r>
      </text>
    </comment>
    <comment ref="G4" authorId="0" shapeId="0">
      <text>
        <r>
          <rPr>
            <sz val="9"/>
            <color indexed="81"/>
            <rFont val="MS P ゴシック"/>
            <family val="3"/>
            <charset val="128"/>
          </rPr>
          <t>プルダウンで選択</t>
        </r>
      </text>
    </comment>
    <comment ref="J4" authorId="0" shapeId="0">
      <text>
        <r>
          <rPr>
            <sz val="9"/>
            <color indexed="81"/>
            <rFont val="MS P ゴシック"/>
            <family val="3"/>
            <charset val="128"/>
          </rPr>
          <t>定員人数は、シート名「別紙２」の人数と一致させる</t>
        </r>
      </text>
    </comment>
    <comment ref="G11" authorId="0" shapeId="0">
      <text>
        <r>
          <rPr>
            <b/>
            <sz val="9"/>
            <color indexed="81"/>
            <rFont val="MS P ゴシック"/>
            <family val="3"/>
            <charset val="128"/>
          </rPr>
          <t>プルダウンから選択してください</t>
        </r>
        <r>
          <rPr>
            <sz val="9"/>
            <color indexed="81"/>
            <rFont val="MS P ゴシック"/>
            <family val="3"/>
            <charset val="128"/>
          </rPr>
          <t xml:space="preserve">
※いつ発症したかにより補助金額の考えが違います。
</t>
        </r>
        <r>
          <rPr>
            <b/>
            <sz val="9"/>
            <color indexed="81"/>
            <rFont val="MS P ゴシック"/>
            <family val="3"/>
            <charset val="128"/>
          </rPr>
          <t xml:space="preserve">
</t>
        </r>
        <r>
          <rPr>
            <b/>
            <sz val="9"/>
            <color indexed="17"/>
            <rFont val="MS P ゴシック"/>
            <family val="3"/>
            <charset val="128"/>
          </rPr>
          <t xml:space="preserve">■10月以降発症の場合は、発症日から起算して </t>
        </r>
        <r>
          <rPr>
            <b/>
            <u/>
            <sz val="9"/>
            <color indexed="17"/>
            <rFont val="MS P ゴシック"/>
            <family val="3"/>
            <charset val="128"/>
          </rPr>
          <t>10 日以内の方</t>
        </r>
        <r>
          <rPr>
            <b/>
            <sz val="9"/>
            <color indexed="17"/>
            <rFont val="MS P ゴシック"/>
            <family val="3"/>
            <charset val="128"/>
          </rPr>
          <t>（発症日を含めて 10 日間）のため、11日以上の療養は症状の詳細記載が必要です。発症日の起算日について保健所の考えと、本補助金の考えが違っていますのでご留意ください。
■</t>
        </r>
        <r>
          <rPr>
            <b/>
            <u/>
            <sz val="9"/>
            <color indexed="17"/>
            <rFont val="MS P ゴシック"/>
            <family val="3"/>
            <charset val="128"/>
          </rPr>
          <t>無症状患者（無症状病原体保有者）</t>
        </r>
        <r>
          <rPr>
            <b/>
            <sz val="9"/>
            <color indexed="17"/>
            <rFont val="MS P ゴシック"/>
            <family val="3"/>
            <charset val="128"/>
          </rPr>
          <t>について、陽性確定に係る検体採取日が令和５年１月１日以降の場合は、当該検体採取日から起算して</t>
        </r>
        <r>
          <rPr>
            <b/>
            <u/>
            <sz val="9"/>
            <color indexed="17"/>
            <rFont val="MS P ゴシック"/>
            <family val="3"/>
            <charset val="128"/>
          </rPr>
          <t>７日以内の者</t>
        </r>
        <r>
          <rPr>
            <b/>
            <sz val="9"/>
            <color indexed="17"/>
            <rFont val="MS P ゴシック"/>
            <family val="3"/>
            <charset val="128"/>
          </rPr>
          <t xml:space="preserve">（当該検体採取日を含めて７日間）を「施
設内療養者」とします。
</t>
        </r>
        <r>
          <rPr>
            <sz val="9"/>
            <color indexed="81"/>
            <rFont val="MS P ゴシック"/>
            <family val="3"/>
            <charset val="128"/>
          </rPr>
          <t xml:space="preserve">
・回復(R4.9月末までに発症)･･･ 一律15万円
・回復(R4.10月以降に発症)･･･ １万円×施設内療養日数（</t>
        </r>
        <r>
          <rPr>
            <b/>
            <sz val="9"/>
            <color indexed="81"/>
            <rFont val="MS P ゴシック"/>
            <family val="3"/>
            <charset val="128"/>
          </rPr>
          <t>発症日から10日間（発症日を含めて10 日間）を原則</t>
        </r>
        <r>
          <rPr>
            <sz val="9"/>
            <color indexed="81"/>
            <rFont val="MS P ゴシック"/>
            <family val="3"/>
            <charset val="128"/>
          </rPr>
          <t>とし、最大15日間）</t>
        </r>
        <r>
          <rPr>
            <b/>
            <sz val="9"/>
            <color indexed="81"/>
            <rFont val="MS P ゴシック"/>
            <family val="3"/>
            <charset val="128"/>
          </rPr>
          <t>※</t>
        </r>
        <r>
          <rPr>
            <sz val="9"/>
            <color indexed="81"/>
            <rFont val="MS P ゴシック"/>
            <family val="3"/>
            <charset val="128"/>
          </rPr>
          <t xml:space="preserve">
・回復（R5.1月以降の</t>
        </r>
        <r>
          <rPr>
            <sz val="9"/>
            <color indexed="10"/>
            <rFont val="MS P ゴシック"/>
            <family val="3"/>
            <charset val="128"/>
          </rPr>
          <t>無症状患者</t>
        </r>
        <r>
          <rPr>
            <sz val="9"/>
            <color indexed="81"/>
            <rFont val="MS P ゴシック"/>
            <family val="3"/>
            <charset val="128"/>
          </rPr>
          <t xml:space="preserve">）…1万円×施設内療養日数（最大7日間）
・入院･･･ 発症から15 日以内に入院した場合、発症日から入院までの施設内での療養日数に応じ、
　　　　一日１万円を補助
・施設内死亡(R4.9月末までに発症)･･･ 一律15万円
・施設内死亡(R4.10月以降に発症)･･･ １万円×施設内療養日数（ただし最大15万円）
</t>
        </r>
        <r>
          <rPr>
            <b/>
            <sz val="9"/>
            <color indexed="81"/>
            <rFont val="MS P ゴシック"/>
            <family val="3"/>
            <charset val="128"/>
          </rPr>
          <t>※</t>
        </r>
        <r>
          <rPr>
            <sz val="9"/>
            <color indexed="81"/>
            <rFont val="MS P ゴシック"/>
            <family val="3"/>
            <charset val="128"/>
          </rPr>
          <t>ただし、発症日から10日間経過しても、症状軽快（解熱剤を使用せずに解熱し、かつ、呼吸器症状が改善傾向にあることと）後72時間経過していないために、基本となる療養解除基準（発症日から10日間経過し、かつ、症状軽快後72時間経過）を満たさない者については、当該基準を満たす日まで「施設内療養者」であるものとする（ただし、発症日から起算して15日目までを上限とする）。</t>
        </r>
      </text>
    </comment>
    <comment ref="J11" authorId="0" shapeId="0">
      <text>
        <r>
          <rPr>
            <sz val="9"/>
            <color indexed="81"/>
            <rFont val="MS P ゴシック"/>
            <family val="3"/>
            <charset val="128"/>
          </rPr>
          <t>Excelのバージョンによっていは自動計算されない場合があるようです。その場合は、上記説明を参考に計算し、直接入力をお願いいたします。</t>
        </r>
      </text>
    </comment>
  </commentList>
</comments>
</file>

<file path=xl/comments6.xml><?xml version="1.0" encoding="utf-8"?>
<comments xmlns="http://schemas.openxmlformats.org/spreadsheetml/2006/main">
  <authors>
    <author>Administrator</author>
  </authors>
  <commentList>
    <comment ref="F7" authorId="0" shapeId="0">
      <text>
        <r>
          <rPr>
            <b/>
            <sz val="11"/>
            <color indexed="81"/>
            <rFont val="MS P ゴシック"/>
            <family val="3"/>
            <charset val="128"/>
          </rPr>
          <t>緊急宣言/まん防期間の解除日を記入（厚労省通知により令和5年3月末までとする）</t>
        </r>
      </text>
    </comment>
  </commentList>
</comments>
</file>

<file path=xl/comments7.xml><?xml version="1.0" encoding="utf-8"?>
<comments xmlns="http://schemas.openxmlformats.org/spreadsheetml/2006/main">
  <authors>
    <author>Administrator</author>
  </authors>
  <commentList>
    <comment ref="G9" authorId="0" shapeId="0">
      <text>
        <r>
          <rPr>
            <sz val="10"/>
            <color indexed="81"/>
            <rFont val="MS P ゴシック"/>
            <family val="3"/>
            <charset val="128"/>
          </rPr>
          <t>下記【注】(6)を参考にプルダウンで選択</t>
        </r>
      </text>
    </comment>
    <comment ref="M9" authorId="0" shapeId="0">
      <text>
        <r>
          <rPr>
            <sz val="10"/>
            <color indexed="81"/>
            <rFont val="MS P ゴシック"/>
            <family val="3"/>
            <charset val="128"/>
          </rPr>
          <t>該当する数字を入力</t>
        </r>
      </text>
    </comment>
    <comment ref="B28" authorId="0" shapeId="0">
      <text>
        <r>
          <rPr>
            <sz val="11"/>
            <color indexed="9"/>
            <rFont val="MS P ゴシック"/>
            <family val="3"/>
            <charset val="128"/>
          </rPr>
          <t>記入漏れ注意</t>
        </r>
      </text>
    </comment>
    <comment ref="H28" authorId="0" shapeId="0">
      <text>
        <r>
          <rPr>
            <sz val="11"/>
            <color indexed="9"/>
            <rFont val="MS P ゴシック"/>
            <family val="3"/>
            <charset val="128"/>
          </rPr>
          <t>記入漏れ注意</t>
        </r>
      </text>
    </comment>
  </commentList>
</comments>
</file>

<file path=xl/comments8.xml><?xml version="1.0" encoding="utf-8"?>
<comments xmlns="http://schemas.openxmlformats.org/spreadsheetml/2006/main">
  <authors>
    <author>Administrator</author>
  </authors>
  <commentList>
    <comment ref="B4" authorId="0" shapeId="0">
      <text>
        <r>
          <rPr>
            <sz val="9"/>
            <color indexed="81"/>
            <rFont val="MS P ゴシック"/>
            <family val="3"/>
            <charset val="128"/>
          </rPr>
          <t>派遣元の事業所・施設名称を記載</t>
        </r>
      </text>
    </comment>
    <comment ref="D4" authorId="0" shapeId="0">
      <text>
        <r>
          <rPr>
            <sz val="9"/>
            <color indexed="81"/>
            <rFont val="MS P ゴシック"/>
            <family val="3"/>
            <charset val="128"/>
          </rPr>
          <t>プルダウンで選択</t>
        </r>
      </text>
    </comment>
    <comment ref="B5" authorId="0" shapeId="0">
      <text>
        <r>
          <rPr>
            <sz val="9"/>
            <color indexed="81"/>
            <rFont val="MS P ゴシック"/>
            <family val="3"/>
            <charset val="128"/>
          </rPr>
          <t>派遣先の事業所・施設名称を記載</t>
        </r>
      </text>
    </comment>
  </commentList>
</comments>
</file>

<file path=xl/sharedStrings.xml><?xml version="1.0" encoding="utf-8"?>
<sst xmlns="http://schemas.openxmlformats.org/spreadsheetml/2006/main" count="594" uniqueCount="380">
  <si>
    <t>差引額</t>
  </si>
  <si>
    <t>補助基本額</t>
    <rPh sb="0" eb="2">
      <t>ホジョ</t>
    </rPh>
    <rPh sb="2" eb="4">
      <t>キホン</t>
    </rPh>
    <rPh sb="4" eb="5">
      <t>ガク</t>
    </rPh>
    <phoneticPr fontId="5"/>
  </si>
  <si>
    <t>補助基準額</t>
    <rPh sb="0" eb="2">
      <t>ホジョ</t>
    </rPh>
    <rPh sb="2" eb="5">
      <t>キジュンガク</t>
    </rPh>
    <phoneticPr fontId="8"/>
  </si>
  <si>
    <t>補助所要額</t>
    <rPh sb="0" eb="2">
      <t>ホジョ</t>
    </rPh>
    <rPh sb="2" eb="5">
      <t>ショヨウガク</t>
    </rPh>
    <phoneticPr fontId="5"/>
  </si>
  <si>
    <t>総事業費</t>
    <phoneticPr fontId="5"/>
  </si>
  <si>
    <t>寄付金その他</t>
    <rPh sb="0" eb="3">
      <t>キフキン</t>
    </rPh>
    <rPh sb="5" eb="6">
      <t>タ</t>
    </rPh>
    <phoneticPr fontId="5"/>
  </si>
  <si>
    <t>補助単価</t>
    <rPh sb="0" eb="2">
      <t>ホジョ</t>
    </rPh>
    <rPh sb="2" eb="4">
      <t>タンカ</t>
    </rPh>
    <phoneticPr fontId="5"/>
  </si>
  <si>
    <t>補助基準額</t>
    <rPh sb="0" eb="2">
      <t>ホジョ</t>
    </rPh>
    <rPh sb="2" eb="4">
      <t>キジュン</t>
    </rPh>
    <rPh sb="4" eb="5">
      <t>ガク</t>
    </rPh>
    <phoneticPr fontId="5"/>
  </si>
  <si>
    <t>合計</t>
    <rPh sb="0" eb="2">
      <t>ゴウケイ</t>
    </rPh>
    <phoneticPr fontId="5"/>
  </si>
  <si>
    <t>の収入額</t>
    <rPh sb="1" eb="4">
      <t>シュウニュウガク</t>
    </rPh>
    <phoneticPr fontId="5"/>
  </si>
  <si>
    <t>Ａ円</t>
    <rPh sb="1" eb="2">
      <t>エン</t>
    </rPh>
    <phoneticPr fontId="5"/>
  </si>
  <si>
    <t>I円</t>
    <rPh sb="1" eb="2">
      <t>エン</t>
    </rPh>
    <phoneticPr fontId="5"/>
  </si>
  <si>
    <t>事業所・施設等の種別（※）</t>
    <rPh sb="0" eb="3">
      <t>ジギョウショ</t>
    </rPh>
    <rPh sb="4" eb="6">
      <t>シセツ</t>
    </rPh>
    <rPh sb="6" eb="7">
      <t>トウ</t>
    </rPh>
    <rPh sb="8" eb="10">
      <t>シュベツ</t>
    </rPh>
    <phoneticPr fontId="3"/>
  </si>
  <si>
    <t>通所系</t>
    <rPh sb="0" eb="2">
      <t>ツウショ</t>
    </rPh>
    <rPh sb="2" eb="3">
      <t>ケイ</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</si>
  <si>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</si>
  <si>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認知症対応型通所介護事業所</t>
    <phoneticPr fontId="3"/>
  </si>
  <si>
    <t>短期入所系</t>
    <rPh sb="0" eb="2">
      <t>タンキ</t>
    </rPh>
    <rPh sb="2" eb="4">
      <t>ニュウショ</t>
    </rPh>
    <rPh sb="4" eb="5">
      <t>ケイ</t>
    </rPh>
    <phoneticPr fontId="3"/>
  </si>
  <si>
    <t>短期入所生活介護事業所、短期入所療養介護事業所</t>
    <phoneticPr fontId="3"/>
  </si>
  <si>
    <t>訪問系</t>
    <rPh sb="0" eb="2">
      <t>ホウモン</t>
    </rPh>
    <rPh sb="2" eb="3">
      <t>ケイ</t>
    </rPh>
    <phoneticPr fontId="3"/>
  </si>
  <si>
    <t>訪問介護事業所</t>
    <phoneticPr fontId="3"/>
  </si>
  <si>
    <t>訪問入浴介護事業所</t>
    <phoneticPr fontId="3"/>
  </si>
  <si>
    <t>訪問看護事業所</t>
    <phoneticPr fontId="3"/>
  </si>
  <si>
    <t>訪問リハビリテーション事業所</t>
    <phoneticPr fontId="3"/>
  </si>
  <si>
    <t>定期巡回・随時対応型訪問介護看護事業所</t>
    <phoneticPr fontId="3"/>
  </si>
  <si>
    <t>夜間対応型訪問介護事業所</t>
    <phoneticPr fontId="3"/>
  </si>
  <si>
    <t>居宅介護支援事業所</t>
    <phoneticPr fontId="3"/>
  </si>
  <si>
    <t>福祉用具貸与事業所</t>
    <phoneticPr fontId="3"/>
  </si>
  <si>
    <t>居宅療養管理指導事業所</t>
    <rPh sb="0" eb="2">
      <t>キョタク</t>
    </rPh>
    <rPh sb="2" eb="4">
      <t>リョウヨウ</t>
    </rPh>
    <rPh sb="4" eb="6">
      <t>カンリ</t>
    </rPh>
    <rPh sb="6" eb="8">
      <t>シドウ</t>
    </rPh>
    <rPh sb="8" eb="11">
      <t>ジギョウショ</t>
    </rPh>
    <phoneticPr fontId="3"/>
  </si>
  <si>
    <t>多機能型</t>
    <rPh sb="0" eb="3">
      <t>タキノウ</t>
    </rPh>
    <rPh sb="3" eb="4">
      <t>ガタ</t>
    </rPh>
    <phoneticPr fontId="3"/>
  </si>
  <si>
    <t>小規模多機能型居宅介護事業所</t>
    <phoneticPr fontId="3"/>
  </si>
  <si>
    <t>看護小規模多機能型居宅介護事業所</t>
    <phoneticPr fontId="3"/>
  </si>
  <si>
    <t>入所施設・
居住系</t>
    <rPh sb="0" eb="2">
      <t>ニュウショ</t>
    </rPh>
    <rPh sb="2" eb="4">
      <t>シセツ</t>
    </rPh>
    <rPh sb="6" eb="8">
      <t>キョジュウ</t>
    </rPh>
    <rPh sb="8" eb="9">
      <t>ケイ</t>
    </rPh>
    <phoneticPr fontId="3"/>
  </si>
  <si>
    <t>介護老人福祉施設</t>
    <rPh sb="0" eb="2">
      <t>カイゴ</t>
    </rPh>
    <rPh sb="2" eb="4">
      <t>ロウジン</t>
    </rPh>
    <rPh sb="4" eb="6">
      <t>フクシ</t>
    </rPh>
    <rPh sb="6" eb="8">
      <t>シセツ</t>
    </rPh>
    <phoneticPr fontId="3"/>
  </si>
  <si>
    <t>地域密着型介護老人福祉施設</t>
    <rPh sb="0" eb="2">
      <t>チイキ</t>
    </rPh>
    <rPh sb="2" eb="5">
      <t>ミッチャクガタ</t>
    </rPh>
    <phoneticPr fontId="3"/>
  </si>
  <si>
    <t>介護老人保健施設</t>
    <rPh sb="0" eb="8">
      <t>カイゴロウジンホケンシセツ</t>
    </rPh>
    <phoneticPr fontId="3"/>
  </si>
  <si>
    <t>介護医療院</t>
    <phoneticPr fontId="3"/>
  </si>
  <si>
    <t>介護療養型医療施設</t>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</si>
  <si>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</si>
  <si>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3"/>
  </si>
  <si>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3"/>
  </si>
  <si>
    <t xml:space="preserve">－ </t>
  </si>
  <si>
    <t>新型コロナウイルス感染者が発生又は濃厚接触者に対応した介護サービス事業所・施設等（休業要請を受けた事業所・施設等又は居宅でサービスを提供する通所系サービス事業所を含む）</t>
    <rPh sb="56" eb="57">
      <t>マタ</t>
    </rPh>
    <phoneticPr fontId="3"/>
  </si>
  <si>
    <t>感染者が発生した介護サービス事業所・施設等の利用者の受け入れや当該事業所・施設等に応援職員の派遣を行う事業所・施設等</t>
    <phoneticPr fontId="3"/>
  </si>
  <si>
    <t>介護サービス事業所等に対するサービス継続支援事業補助基準単価(単位：円)</t>
    <rPh sb="24" eb="26">
      <t>ホジョ</t>
    </rPh>
    <rPh sb="26" eb="28">
      <t>キジュン</t>
    </rPh>
    <rPh sb="28" eb="30">
      <t>タンカ</t>
    </rPh>
    <rPh sb="31" eb="33">
      <t>タンイ</t>
    </rPh>
    <rPh sb="34" eb="35">
      <t>エン</t>
    </rPh>
    <phoneticPr fontId="3"/>
  </si>
  <si>
    <t>通所介護事業所【通常規模型】</t>
    <rPh sb="0" eb="2">
      <t>ツウショ</t>
    </rPh>
    <phoneticPr fontId="3"/>
  </si>
  <si>
    <t>通所介護事業所【大規模型（Ⅰ）】</t>
    <rPh sb="0" eb="2">
      <t>ツウショ</t>
    </rPh>
    <phoneticPr fontId="3"/>
  </si>
  <si>
    <t>通所介護事業所【大規模型（Ⅱ）】</t>
    <rPh sb="0" eb="2">
      <t>ツウショ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</si>
  <si>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</si>
  <si>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</si>
  <si>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</si>
  <si>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所要額(円)</t>
    <rPh sb="0" eb="3">
      <t>ショヨウガク</t>
    </rPh>
    <rPh sb="4" eb="5">
      <t>エン</t>
    </rPh>
    <phoneticPr fontId="8"/>
  </si>
  <si>
    <t>対象経費区分</t>
    <rPh sb="0" eb="2">
      <t>タイショウ</t>
    </rPh>
    <rPh sb="2" eb="4">
      <t>ケイヒ</t>
    </rPh>
    <rPh sb="4" eb="6">
      <t>クブン</t>
    </rPh>
    <phoneticPr fontId="3"/>
  </si>
  <si>
    <t>ア　緊急雇用にかかる費用</t>
    <phoneticPr fontId="3"/>
  </si>
  <si>
    <t>イ　割増賃金・手当</t>
    <phoneticPr fontId="3"/>
  </si>
  <si>
    <t>ウ　職業紹介料</t>
    <phoneticPr fontId="3"/>
  </si>
  <si>
    <t>エ　損害賠償保険の加入費用</t>
    <phoneticPr fontId="3"/>
  </si>
  <si>
    <t>オ　帰宅困難職員の宿泊費</t>
    <phoneticPr fontId="3"/>
  </si>
  <si>
    <t>カ　連携に係る旅費</t>
    <phoneticPr fontId="3"/>
  </si>
  <si>
    <t>キ　要件該当の自費検査費用</t>
    <phoneticPr fontId="3"/>
  </si>
  <si>
    <t>④感染性廃棄物の処理費用</t>
    <phoneticPr fontId="3"/>
  </si>
  <si>
    <t>⑤感染者又は濃厚接触者が発生して在庫の不足が見込まれる衛生用品購入費用(備品は除く)</t>
    <phoneticPr fontId="3"/>
  </si>
  <si>
    <t>③消毒、清掃費用</t>
    <phoneticPr fontId="3"/>
  </si>
  <si>
    <t>オ　職員派遣に係る旅費・宿泊費</t>
    <phoneticPr fontId="3"/>
  </si>
  <si>
    <t>②感染が発生した事業所・施設等への介護人材の応援派遣のための経費</t>
    <rPh sb="30" eb="32">
      <t>ケイヒ</t>
    </rPh>
    <phoneticPr fontId="3"/>
  </si>
  <si>
    <t>①感染が発生した事業所・施設等からの利用者の受け入れに伴う介護人材確保のための費用</t>
    <rPh sb="39" eb="41">
      <t>ヒヨウ</t>
    </rPh>
    <phoneticPr fontId="3"/>
  </si>
  <si>
    <t>（別紙２）</t>
    <rPh sb="1" eb="3">
      <t>ベッシ</t>
    </rPh>
    <phoneticPr fontId="5"/>
  </si>
  <si>
    <t>B円</t>
    <rPh sb="1" eb="2">
      <t>エン</t>
    </rPh>
    <phoneticPr fontId="5"/>
  </si>
  <si>
    <t>C（=Ａ-B）円</t>
    <rPh sb="7" eb="8">
      <t>エン</t>
    </rPh>
    <phoneticPr fontId="5"/>
  </si>
  <si>
    <t>E円</t>
    <rPh sb="1" eb="2">
      <t>エン</t>
    </rPh>
    <phoneticPr fontId="5"/>
  </si>
  <si>
    <t>G=E×F円</t>
    <rPh sb="5" eb="6">
      <t>エン</t>
    </rPh>
    <phoneticPr fontId="5"/>
  </si>
  <si>
    <t>H円</t>
    <rPh sb="1" eb="2">
      <t>エン</t>
    </rPh>
    <phoneticPr fontId="5"/>
  </si>
  <si>
    <t>区分</t>
    <rPh sb="0" eb="2">
      <t>クブン</t>
    </rPh>
    <phoneticPr fontId="3"/>
  </si>
  <si>
    <t>D（＝A）円</t>
    <rPh sb="5" eb="6">
      <t>エン</t>
    </rPh>
    <phoneticPr fontId="5"/>
  </si>
  <si>
    <t>合計</t>
    <rPh sb="0" eb="2">
      <t>ゴウケイ</t>
    </rPh>
    <phoneticPr fontId="8"/>
  </si>
  <si>
    <t>２．補助対象期間</t>
    <rPh sb="2" eb="4">
      <t>ホジョ</t>
    </rPh>
    <rPh sb="4" eb="6">
      <t>タイショウ</t>
    </rPh>
    <rPh sb="6" eb="8">
      <t>キカン</t>
    </rPh>
    <phoneticPr fontId="3"/>
  </si>
  <si>
    <t>①</t>
    <phoneticPr fontId="3"/>
  </si>
  <si>
    <t>②　</t>
    <phoneticPr fontId="3"/>
  </si>
  <si>
    <t>濃厚接触者に対応した訪問系サービス事業所、短期入所系サービス事業所、介護施設等</t>
    <rPh sb="0" eb="2">
      <t>ノウコウ</t>
    </rPh>
    <rPh sb="2" eb="5">
      <t>セッショクシャ</t>
    </rPh>
    <rPh sb="6" eb="8">
      <t>タイオウ</t>
    </rPh>
    <rPh sb="10" eb="12">
      <t>ホウモン</t>
    </rPh>
    <rPh sb="12" eb="13">
      <t>ケイ</t>
    </rPh>
    <rPh sb="17" eb="19">
      <t>ジギョウ</t>
    </rPh>
    <rPh sb="19" eb="20">
      <t>ショ</t>
    </rPh>
    <rPh sb="21" eb="23">
      <t>タンキ</t>
    </rPh>
    <rPh sb="23" eb="25">
      <t>ニュウショ</t>
    </rPh>
    <rPh sb="25" eb="26">
      <t>ケイ</t>
    </rPh>
    <rPh sb="30" eb="33">
      <t>ジギョウショ</t>
    </rPh>
    <rPh sb="34" eb="39">
      <t>カイゴシセツトウ</t>
    </rPh>
    <phoneticPr fontId="3"/>
  </si>
  <si>
    <t>③</t>
    <phoneticPr fontId="3"/>
  </si>
  <si>
    <t>④</t>
    <phoneticPr fontId="3"/>
  </si>
  <si>
    <t>区分</t>
    <rPh sb="0" eb="2">
      <t>クブン</t>
    </rPh>
    <phoneticPr fontId="3"/>
  </si>
  <si>
    <t>感染発生日</t>
    <rPh sb="0" eb="2">
      <t>カンセンハッセイ</t>
    </rPh>
    <phoneticPr fontId="5"/>
  </si>
  <si>
    <t>感染収束日</t>
    <rPh sb="0" eb="2">
      <t>カンセン</t>
    </rPh>
    <rPh sb="2" eb="4">
      <t>シュウソク</t>
    </rPh>
    <rPh sb="4" eb="5">
      <t>ヒ</t>
    </rPh>
    <phoneticPr fontId="5"/>
  </si>
  <si>
    <t>年月日記入欄</t>
    <rPh sb="0" eb="3">
      <t>ネンガッピ</t>
    </rPh>
    <rPh sb="3" eb="5">
      <t>キニュウ</t>
    </rPh>
    <rPh sb="5" eb="6">
      <t>ラン</t>
    </rPh>
    <phoneticPr fontId="3"/>
  </si>
  <si>
    <t>３．感染者等の発生状況</t>
    <rPh sb="2" eb="5">
      <t>カンセンシャ</t>
    </rPh>
    <rPh sb="5" eb="6">
      <t>トウ</t>
    </rPh>
    <rPh sb="7" eb="9">
      <t>ハッセイ</t>
    </rPh>
    <rPh sb="9" eb="11">
      <t>ジョウキョウ</t>
    </rPh>
    <phoneticPr fontId="3"/>
  </si>
  <si>
    <t>助成
対象
区分</t>
    <phoneticPr fontId="3"/>
  </si>
  <si>
    <t>利用者</t>
    <rPh sb="0" eb="3">
      <t>リヨウシャ</t>
    </rPh>
    <phoneticPr fontId="3"/>
  </si>
  <si>
    <t>職員</t>
    <rPh sb="0" eb="2">
      <t>ショクイン</t>
    </rPh>
    <phoneticPr fontId="3"/>
  </si>
  <si>
    <t>人数</t>
    <rPh sb="0" eb="2">
      <t>ニンズウ</t>
    </rPh>
    <phoneticPr fontId="3"/>
  </si>
  <si>
    <t>入所施設・居住系の場合の施設内での療養者数</t>
    <rPh sb="9" eb="11">
      <t>バアイ</t>
    </rPh>
    <rPh sb="12" eb="15">
      <t>シセツナイ</t>
    </rPh>
    <rPh sb="17" eb="19">
      <t>リョウヨウ</t>
    </rPh>
    <rPh sb="19" eb="20">
      <t>シャ</t>
    </rPh>
    <rPh sb="20" eb="21">
      <t>スウ</t>
    </rPh>
    <phoneticPr fontId="3"/>
  </si>
  <si>
    <t>感染者数</t>
    <rPh sb="0" eb="3">
      <t>カンセンシャ</t>
    </rPh>
    <rPh sb="3" eb="4">
      <t>スウ</t>
    </rPh>
    <phoneticPr fontId="3"/>
  </si>
  <si>
    <t>濃厚接触者数</t>
    <rPh sb="0" eb="2">
      <t>ノウコウ</t>
    </rPh>
    <rPh sb="2" eb="5">
      <t>セッショクシャ</t>
    </rPh>
    <rPh sb="5" eb="6">
      <t>スウ</t>
    </rPh>
    <phoneticPr fontId="3"/>
  </si>
  <si>
    <t>通所系・多機能型の場合の当該職員による訪問利用者数</t>
    <rPh sb="0" eb="2">
      <t>ツウショ</t>
    </rPh>
    <rPh sb="2" eb="3">
      <t>ケイ</t>
    </rPh>
    <rPh sb="4" eb="7">
      <t>タキノウ</t>
    </rPh>
    <rPh sb="7" eb="8">
      <t>カタ</t>
    </rPh>
    <rPh sb="9" eb="11">
      <t>バアイ</t>
    </rPh>
    <rPh sb="12" eb="14">
      <t>トウガイ</t>
    </rPh>
    <rPh sb="14" eb="16">
      <t>ショクイン</t>
    </rPh>
    <rPh sb="19" eb="21">
      <t>ホウモン</t>
    </rPh>
    <rPh sb="21" eb="24">
      <t>リヨウシャ</t>
    </rPh>
    <rPh sb="24" eb="25">
      <t>スウ</t>
    </rPh>
    <phoneticPr fontId="3"/>
  </si>
  <si>
    <t>訪問系の場合</t>
    <rPh sb="0" eb="2">
      <t>ホウモン</t>
    </rPh>
    <rPh sb="2" eb="3">
      <t>ケイ</t>
    </rPh>
    <rPh sb="4" eb="6">
      <t>バアイ</t>
    </rPh>
    <phoneticPr fontId="3"/>
  </si>
  <si>
    <t>感染した在宅高齢者への訪問人数</t>
    <rPh sb="0" eb="2">
      <t>カンセン</t>
    </rPh>
    <rPh sb="4" eb="6">
      <t>ザイタク</t>
    </rPh>
    <rPh sb="6" eb="9">
      <t>コウレイシャ</t>
    </rPh>
    <rPh sb="11" eb="13">
      <t>ホウモン</t>
    </rPh>
    <rPh sb="13" eb="15">
      <t>ニンズウ</t>
    </rPh>
    <phoneticPr fontId="3"/>
  </si>
  <si>
    <t>代替サービスとして訪問した件数</t>
    <rPh sb="0" eb="2">
      <t>ダイタイ</t>
    </rPh>
    <rPh sb="9" eb="11">
      <t>ホウモン</t>
    </rPh>
    <rPh sb="13" eb="15">
      <t>ケンスウ</t>
    </rPh>
    <phoneticPr fontId="3"/>
  </si>
  <si>
    <t>補助事業
着手日</t>
    <rPh sb="0" eb="2">
      <t>ホジョ</t>
    </rPh>
    <rPh sb="2" eb="4">
      <t>ジギョウ</t>
    </rPh>
    <rPh sb="5" eb="7">
      <t>チャクシュ</t>
    </rPh>
    <phoneticPr fontId="5"/>
  </si>
  <si>
    <t>補助事業
完了日</t>
    <rPh sb="0" eb="2">
      <t>ホジョ</t>
    </rPh>
    <rPh sb="2" eb="4">
      <t>ジギョウ</t>
    </rPh>
    <rPh sb="5" eb="7">
      <t>カンリョウ</t>
    </rPh>
    <phoneticPr fontId="5"/>
  </si>
  <si>
    <t>合　　計</t>
    <rPh sb="0" eb="1">
      <t>ゴウ</t>
    </rPh>
    <rPh sb="3" eb="4">
      <t>ケイ</t>
    </rPh>
    <phoneticPr fontId="3"/>
  </si>
  <si>
    <t>介護事業者等サービス継続支援事業補助金所要額調書（その１）</t>
    <phoneticPr fontId="5"/>
  </si>
  <si>
    <t>　　　　 　　(4) Ｈ欄は、Ｃ欄、Ｄ欄、Ｇ欄の額うち最も少ない額とする。</t>
    <rPh sb="12" eb="13">
      <t>ラン</t>
    </rPh>
    <rPh sb="16" eb="17">
      <t>ラン</t>
    </rPh>
    <rPh sb="19" eb="20">
      <t>ラン</t>
    </rPh>
    <rPh sb="22" eb="23">
      <t>ラン</t>
    </rPh>
    <rPh sb="24" eb="25">
      <t>ガク</t>
    </rPh>
    <rPh sb="27" eb="28">
      <t>モット</t>
    </rPh>
    <rPh sb="29" eb="30">
      <t>スク</t>
    </rPh>
    <rPh sb="32" eb="33">
      <t>ガク</t>
    </rPh>
    <phoneticPr fontId="5"/>
  </si>
  <si>
    <t>（注）「感染症発生日」とは、感染が判明した日とし、「補助事業着手日」と一致させること。</t>
    <rPh sb="1" eb="2">
      <t>チュウ</t>
    </rPh>
    <rPh sb="4" eb="7">
      <t>カンセンショウ</t>
    </rPh>
    <rPh sb="7" eb="10">
      <t>ハッセイビ</t>
    </rPh>
    <rPh sb="14" eb="16">
      <t>カンセン</t>
    </rPh>
    <rPh sb="17" eb="19">
      <t>ハンメイ</t>
    </rPh>
    <rPh sb="21" eb="22">
      <t>ヒ</t>
    </rPh>
    <rPh sb="26" eb="28">
      <t>ホジョ</t>
    </rPh>
    <rPh sb="28" eb="30">
      <t>ジギョウ</t>
    </rPh>
    <rPh sb="30" eb="32">
      <t>チャクシュ</t>
    </rPh>
    <rPh sb="32" eb="33">
      <t>ビ</t>
    </rPh>
    <rPh sb="35" eb="37">
      <t>イッチ</t>
    </rPh>
    <phoneticPr fontId="3"/>
  </si>
  <si>
    <t>〔新型コロナウイルス感染者が発生又は濃厚接触者に対応した場合(居宅でサービスを提供する通所系サービス事業所の場合を含む)〕</t>
    <phoneticPr fontId="3"/>
  </si>
  <si>
    <t>１．補助金所要額一覧</t>
    <rPh sb="2" eb="5">
      <t>ホジョキン</t>
    </rPh>
    <rPh sb="5" eb="8">
      <t>ショヨウガク</t>
    </rPh>
    <rPh sb="8" eb="10">
      <t>イチラン</t>
    </rPh>
    <phoneticPr fontId="3"/>
  </si>
  <si>
    <t>介護事業者等サービス継続支援事業補助金所要額調書（その2）</t>
    <phoneticPr fontId="5"/>
  </si>
  <si>
    <t>〔感染者が発生した介護サービス事業所・施設等に応援職員の派遣を行った場合〕</t>
    <phoneticPr fontId="3"/>
  </si>
  <si>
    <r>
      <t>介護事業者等サービス継続支援事業補助金所要額内訳書（その１）</t>
    </r>
    <r>
      <rPr>
        <b/>
        <sz val="10"/>
        <color rgb="FFFF0000"/>
        <rFont val="Meiryo UI"/>
        <family val="3"/>
        <charset val="128"/>
      </rPr>
      <t xml:space="preserve"> (※対象施設・事業所別に作成)</t>
    </r>
    <phoneticPr fontId="3"/>
  </si>
  <si>
    <r>
      <t xml:space="preserve">①職員の感染等による人員不足に伴う介護人材の確保のための費用
②通所系サービスの代替サービス提供に伴う介護人材確保のための費用
</t>
    </r>
    <r>
      <rPr>
        <sz val="11"/>
        <color rgb="FFFF0000"/>
        <rFont val="ＭＳ Ｐゴシック"/>
        <family val="3"/>
        <charset val="128"/>
        <scheme val="minor"/>
      </rPr>
      <t xml:space="preserve">
</t>
    </r>
    <r>
      <rPr>
        <b/>
        <sz val="11"/>
        <color rgb="FFFF0000"/>
        <rFont val="ＭＳ Ｐゴシック"/>
        <family val="3"/>
        <charset val="128"/>
        <scheme val="minor"/>
      </rPr>
      <t>※②は、ア～エのみ該当</t>
    </r>
    <rPh sb="28" eb="30">
      <t>ヒヨウ</t>
    </rPh>
    <rPh sb="62" eb="64">
      <t>ヒヨウ</t>
    </rPh>
    <rPh sb="75" eb="77">
      <t>ガイトウ</t>
    </rPh>
    <phoneticPr fontId="3"/>
  </si>
  <si>
    <t>職員派遣開始日</t>
    <rPh sb="0" eb="2">
      <t>ショクイン</t>
    </rPh>
    <rPh sb="2" eb="4">
      <t>ハケン</t>
    </rPh>
    <rPh sb="4" eb="7">
      <t>カイシビ</t>
    </rPh>
    <phoneticPr fontId="3"/>
  </si>
  <si>
    <t>職員派遣終了日</t>
    <rPh sb="0" eb="2">
      <t>ショクイン</t>
    </rPh>
    <rPh sb="2" eb="4">
      <t>ハケン</t>
    </rPh>
    <rPh sb="4" eb="7">
      <t>シュウリョウビ</t>
    </rPh>
    <phoneticPr fontId="3"/>
  </si>
  <si>
    <t>記入欄</t>
    <rPh sb="0" eb="2">
      <t>キニュウ</t>
    </rPh>
    <rPh sb="2" eb="3">
      <t>ラン</t>
    </rPh>
    <phoneticPr fontId="3"/>
  </si>
  <si>
    <t>派遣延日数</t>
    <rPh sb="0" eb="2">
      <t>ハケン</t>
    </rPh>
    <rPh sb="2" eb="3">
      <t>ノ</t>
    </rPh>
    <rPh sb="3" eb="5">
      <t>ニッスウ</t>
    </rPh>
    <phoneticPr fontId="3"/>
  </si>
  <si>
    <t>３．派遣職員の状況</t>
    <rPh sb="2" eb="4">
      <t>ハケン</t>
    </rPh>
    <rPh sb="4" eb="6">
      <t>ショクイン</t>
    </rPh>
    <rPh sb="7" eb="9">
      <t>ジョウキョウ</t>
    </rPh>
    <phoneticPr fontId="3"/>
  </si>
  <si>
    <t>２．応援職員の派遣期間</t>
    <rPh sb="2" eb="4">
      <t>オウエン</t>
    </rPh>
    <rPh sb="4" eb="6">
      <t>ショクイン</t>
    </rPh>
    <rPh sb="7" eb="9">
      <t>ハケン</t>
    </rPh>
    <rPh sb="9" eb="11">
      <t>キカン</t>
    </rPh>
    <phoneticPr fontId="3"/>
  </si>
  <si>
    <t>派遣実人数</t>
    <rPh sb="0" eb="2">
      <t>ハケン</t>
    </rPh>
    <rPh sb="2" eb="3">
      <t>ジツ</t>
    </rPh>
    <rPh sb="3" eb="5">
      <t>ニンズウ</t>
    </rPh>
    <phoneticPr fontId="3"/>
  </si>
  <si>
    <t>記入欄</t>
    <rPh sb="0" eb="3">
      <t>キニュウラン</t>
    </rPh>
    <phoneticPr fontId="3"/>
  </si>
  <si>
    <t>職種</t>
    <rPh sb="0" eb="2">
      <t>ショクシュ</t>
    </rPh>
    <phoneticPr fontId="3"/>
  </si>
  <si>
    <t>職員氏名</t>
    <rPh sb="0" eb="2">
      <t>ショクイン</t>
    </rPh>
    <rPh sb="2" eb="4">
      <t>シメイ</t>
    </rPh>
    <phoneticPr fontId="3"/>
  </si>
  <si>
    <t>派遣職員　その１</t>
    <rPh sb="0" eb="2">
      <t>ハケン</t>
    </rPh>
    <rPh sb="2" eb="4">
      <t>ショクイン</t>
    </rPh>
    <phoneticPr fontId="3"/>
  </si>
  <si>
    <t>派遣職員　その２</t>
    <rPh sb="0" eb="2">
      <t>ハケン</t>
    </rPh>
    <rPh sb="2" eb="4">
      <t>ショクイン</t>
    </rPh>
    <phoneticPr fontId="3"/>
  </si>
  <si>
    <t>派遣職員　その３</t>
    <rPh sb="0" eb="2">
      <t>ハケン</t>
    </rPh>
    <rPh sb="2" eb="4">
      <t>ショクイン</t>
    </rPh>
    <phoneticPr fontId="3"/>
  </si>
  <si>
    <t>（単位：円）</t>
    <rPh sb="1" eb="3">
      <t>タンイ</t>
    </rPh>
    <rPh sb="4" eb="5">
      <t>エン</t>
    </rPh>
    <phoneticPr fontId="5"/>
  </si>
  <si>
    <t>　　　　　　 (5) Ｉ欄は、Ｈ欄の金額を千円未満切り捨てた額とする。</t>
    <rPh sb="12" eb="13">
      <t>ラン</t>
    </rPh>
    <rPh sb="16" eb="17">
      <t>ラン</t>
    </rPh>
    <rPh sb="18" eb="20">
      <t>キンガク</t>
    </rPh>
    <rPh sb="21" eb="22">
      <t>セン</t>
    </rPh>
    <rPh sb="22" eb="25">
      <t>エンミマン</t>
    </rPh>
    <rPh sb="25" eb="26">
      <t>キ</t>
    </rPh>
    <rPh sb="27" eb="28">
      <t>ス</t>
    </rPh>
    <rPh sb="30" eb="31">
      <t>ガク</t>
    </rPh>
    <phoneticPr fontId="5"/>
  </si>
  <si>
    <t>事業所・施設等名称</t>
    <rPh sb="0" eb="3">
      <t>ジギョウショ</t>
    </rPh>
    <rPh sb="4" eb="6">
      <t>シセツ</t>
    </rPh>
    <rPh sb="6" eb="7">
      <t>トウ</t>
    </rPh>
    <rPh sb="7" eb="9">
      <t>メイショウ</t>
    </rPh>
    <phoneticPr fontId="5"/>
  </si>
  <si>
    <t>事業所・施設等の種別</t>
    <rPh sb="0" eb="3">
      <t>ジギョウショ</t>
    </rPh>
    <rPh sb="4" eb="6">
      <t>シセツ</t>
    </rPh>
    <rPh sb="6" eb="7">
      <t>トウ</t>
    </rPh>
    <phoneticPr fontId="3"/>
  </si>
  <si>
    <t>施設・事業所等名称</t>
    <rPh sb="0" eb="2">
      <t>シセツ</t>
    </rPh>
    <rPh sb="3" eb="6">
      <t>ジギョウショ</t>
    </rPh>
    <rPh sb="6" eb="7">
      <t>トウ</t>
    </rPh>
    <rPh sb="7" eb="9">
      <t>メイショウ</t>
    </rPh>
    <phoneticPr fontId="3"/>
  </si>
  <si>
    <t>サービス種別</t>
    <rPh sb="4" eb="6">
      <t>シュベツ</t>
    </rPh>
    <phoneticPr fontId="3"/>
  </si>
  <si>
    <t>事業所・施設等の種別</t>
    <rPh sb="4" eb="6">
      <t>シセツ</t>
    </rPh>
    <rPh sb="6" eb="7">
      <t>トウ</t>
    </rPh>
    <phoneticPr fontId="3"/>
  </si>
  <si>
    <t>事業所・施設等名称</t>
    <rPh sb="0" eb="3">
      <t>ジギョウショ</t>
    </rPh>
    <rPh sb="4" eb="6">
      <t>シセツ</t>
    </rPh>
    <rPh sb="6" eb="7">
      <t>トウ</t>
    </rPh>
    <rPh sb="7" eb="9">
      <t>メイショウ</t>
    </rPh>
    <phoneticPr fontId="3"/>
  </si>
  <si>
    <t>対象経費
支出額</t>
    <rPh sb="0" eb="2">
      <t>タイショウ</t>
    </rPh>
    <rPh sb="2" eb="4">
      <t>ケイヒ</t>
    </rPh>
    <rPh sb="5" eb="7">
      <t>シシュツ</t>
    </rPh>
    <rPh sb="7" eb="8">
      <t>ガク</t>
    </rPh>
    <phoneticPr fontId="5"/>
  </si>
  <si>
    <t>〔対象経費支出額内訳〕</t>
    <rPh sb="1" eb="3">
      <t>タイショウ</t>
    </rPh>
    <rPh sb="3" eb="5">
      <t>ケイヒ</t>
    </rPh>
    <rPh sb="5" eb="7">
      <t>シシュツ</t>
    </rPh>
    <rPh sb="7" eb="8">
      <t>ガク</t>
    </rPh>
    <rPh sb="8" eb="10">
      <t>ウチワケ</t>
    </rPh>
    <phoneticPr fontId="3"/>
  </si>
  <si>
    <t xml:space="preserve">対象経費支出額の内訳(円)  </t>
    <rPh sb="0" eb="2">
      <t>タイショウ</t>
    </rPh>
    <rPh sb="2" eb="4">
      <t>ケイヒ</t>
    </rPh>
    <rPh sb="4" eb="6">
      <t>シシュツ</t>
    </rPh>
    <rPh sb="6" eb="7">
      <t>ガク</t>
    </rPh>
    <rPh sb="8" eb="10">
      <t>ウチワケ</t>
    </rPh>
    <rPh sb="11" eb="12">
      <t>エン</t>
    </rPh>
    <phoneticPr fontId="3"/>
  </si>
  <si>
    <t>利用者又は職員に感染者が発生した介護サービス事業所・施設等（職員に複
数の濃厚接触者が発生し、職員が不足した場合を含む）</t>
    <phoneticPr fontId="3"/>
  </si>
  <si>
    <t>保健所から休業要請を受けた通所系サービス事業所、短期入所系サービス事業所</t>
  </si>
  <si>
    <t>感染等の疑いがある者に対して一定の要件のもと自費で検査を実施した介
護施設等（①、②の場合を除く）</t>
    <phoneticPr fontId="3"/>
  </si>
  <si>
    <t>上記①、③以外の通所系サービス事業所の職員により、個別サービス計画の内容を踏まえ、利用者宅でできる限りのサービスを提供した事業所</t>
    <rPh sb="0" eb="2">
      <t>ジョウキ</t>
    </rPh>
    <rPh sb="41" eb="44">
      <t>リヨウシャ</t>
    </rPh>
    <rPh sb="44" eb="45">
      <t>タク</t>
    </rPh>
    <phoneticPr fontId="3"/>
  </si>
  <si>
    <t>（ただし、小規模多機能型居宅介護事業所及び看護小規模多機能型居宅介護事業所（通いサービスに限る）を除く）</t>
    <phoneticPr fontId="3"/>
  </si>
  <si>
    <t>G＝E×F円</t>
    <rPh sb="5" eb="6">
      <t>エン</t>
    </rPh>
    <phoneticPr fontId="5"/>
  </si>
  <si>
    <t>C（＝Ａ-B）円</t>
    <rPh sb="7" eb="8">
      <t>エン</t>
    </rPh>
    <phoneticPr fontId="5"/>
  </si>
  <si>
    <t>このＡ列は絶対に削除しないでください</t>
    <rPh sb="3" eb="4">
      <t>レツ</t>
    </rPh>
    <rPh sb="5" eb="7">
      <t>ゼッタイ</t>
    </rPh>
    <rPh sb="8" eb="10">
      <t>サクジョ</t>
    </rPh>
    <phoneticPr fontId="3"/>
  </si>
  <si>
    <t>感染症の拡大防止の観点から必要があり、自主的に休業した介護サービス事業所の連携先の介護サービス事業所</t>
    <phoneticPr fontId="3"/>
  </si>
  <si>
    <t>別紙２（その１）の①又は③に該当する介護サービス事業所・施設等</t>
    <rPh sb="0" eb="2">
      <t>ベッシ</t>
    </rPh>
    <rPh sb="10" eb="11">
      <t>マタ</t>
    </rPh>
    <rPh sb="14" eb="16">
      <t>ガイトウ</t>
    </rPh>
    <rPh sb="18" eb="20">
      <t>カイゴ</t>
    </rPh>
    <rPh sb="24" eb="27">
      <t>ジギョウショ</t>
    </rPh>
    <rPh sb="28" eb="30">
      <t>シセツ</t>
    </rPh>
    <rPh sb="30" eb="31">
      <t>トウ</t>
    </rPh>
    <phoneticPr fontId="3"/>
  </si>
  <si>
    <t>⑥</t>
    <phoneticPr fontId="3"/>
  </si>
  <si>
    <t>事業所・定員数</t>
    <rPh sb="0" eb="3">
      <t>ジギョウショ</t>
    </rPh>
    <rPh sb="4" eb="6">
      <t>テイイン</t>
    </rPh>
    <rPh sb="6" eb="7">
      <t>インズウ</t>
    </rPh>
    <phoneticPr fontId="5"/>
  </si>
  <si>
    <t>F　事業所・人</t>
    <rPh sb="2" eb="5">
      <t>ジギョウショ</t>
    </rPh>
    <rPh sb="6" eb="7">
      <t>ヒト</t>
    </rPh>
    <phoneticPr fontId="5"/>
  </si>
  <si>
    <t>感染対策等を行った上での施設内療養に要する費用の補助に係るチェックリスト</t>
    <rPh sb="27" eb="28">
      <t>カカ</t>
    </rPh>
    <phoneticPr fontId="3"/>
  </si>
  <si>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8"/>
  </si>
  <si>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3"/>
  </si>
  <si>
    <t>２　チェックリスト</t>
    <phoneticPr fontId="8"/>
  </si>
  <si>
    <t>確認項目</t>
    <rPh sb="0" eb="2">
      <t>カクニン</t>
    </rPh>
    <rPh sb="2" eb="4">
      <t>コウモク</t>
    </rPh>
    <phoneticPr fontId="8"/>
  </si>
  <si>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8"/>
  </si>
  <si>
    <t>ゾーニング（区域をわける）を実施した。</t>
    <rPh sb="6" eb="8">
      <t>クイキ</t>
    </rPh>
    <rPh sb="14" eb="16">
      <t>ジッシ</t>
    </rPh>
    <phoneticPr fontId="8"/>
  </si>
  <si>
    <t>コホーティング（隔離）の実施や担当職員を分ける等のための勤務調整を実施した。</t>
    <rPh sb="33" eb="35">
      <t>ジッシ</t>
    </rPh>
    <phoneticPr fontId="8"/>
  </si>
  <si>
    <t>状態の急変に備えた・日常的な入所者の健康観察を実施した。</t>
    <rPh sb="23" eb="25">
      <t>ジッシ</t>
    </rPh>
    <phoneticPr fontId="8"/>
  </si>
  <si>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8"/>
  </si>
  <si>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3"/>
  </si>
  <si>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8"/>
  </si>
  <si>
    <t>その他</t>
    <rPh sb="2" eb="3">
      <t>ホカ</t>
    </rPh>
    <phoneticPr fontId="8"/>
  </si>
  <si>
    <t>本資料の記載内容に虚偽がないことを証明するとともに、記載内容を証明する資料を適切に保管していることを誓約します。</t>
    <rPh sb="0" eb="1">
      <t>ホン</t>
    </rPh>
    <rPh sb="1" eb="3">
      <t>シリョウ</t>
    </rPh>
    <phoneticPr fontId="8"/>
  </si>
  <si>
    <t>※本資料への虚偽記載があった場合は、基金からの補助の返還や指定取消となる場合がある。</t>
    <rPh sb="2" eb="4">
      <t>シリョウ</t>
    </rPh>
    <phoneticPr fontId="3"/>
  </si>
  <si>
    <r>
      <t xml:space="preserve">常時（夜間、深夜、早朝を含む。）、１人以上の職員を配置した。
</t>
    </r>
    <r>
      <rPr>
        <sz val="10"/>
        <rFont val="游ゴシック"/>
        <family val="3"/>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8"/>
  </si>
  <si>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15" eb="17">
      <t>ツウショ</t>
    </rPh>
    <rPh sb="17" eb="18">
      <t>ケイ</t>
    </rPh>
    <rPh sb="19" eb="21">
      <t>ホウモン</t>
    </rPh>
    <rPh sb="21" eb="22">
      <t>ケイ</t>
    </rPh>
    <rPh sb="23" eb="26">
      <t>タキノウ</t>
    </rPh>
    <rPh sb="26" eb="27">
      <t>カタ</t>
    </rPh>
    <rPh sb="28" eb="30">
      <t>バアイ</t>
    </rPh>
    <rPh sb="31" eb="34">
      <t>ジギョウショ</t>
    </rPh>
    <rPh sb="34" eb="35">
      <t>スウ</t>
    </rPh>
    <rPh sb="67" eb="69">
      <t>キニュウ</t>
    </rPh>
    <phoneticPr fontId="5"/>
  </si>
  <si>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43" eb="45">
      <t>ニュウショ</t>
    </rPh>
    <rPh sb="45" eb="47">
      <t>シセツ</t>
    </rPh>
    <rPh sb="48" eb="50">
      <t>キョジュウ</t>
    </rPh>
    <rPh sb="50" eb="51">
      <t>ケイ</t>
    </rPh>
    <rPh sb="52" eb="54">
      <t>タンキ</t>
    </rPh>
    <rPh sb="54" eb="56">
      <t>ニュウショ</t>
    </rPh>
    <rPh sb="56" eb="57">
      <t>ケイ</t>
    </rPh>
    <rPh sb="58" eb="60">
      <t>バアイ</t>
    </rPh>
    <rPh sb="62" eb="65">
      <t>テイインスウ</t>
    </rPh>
    <rPh sb="67" eb="69">
      <t>キニュウ</t>
    </rPh>
    <phoneticPr fontId="5"/>
  </si>
  <si>
    <t>介護事業者等サービス継続支援事業補助金所要額内訳書 （その2）</t>
    <phoneticPr fontId="3"/>
  </si>
  <si>
    <t>性別</t>
    <rPh sb="0" eb="2">
      <t>セイベツ</t>
    </rPh>
    <phoneticPr fontId="64"/>
  </si>
  <si>
    <t>年齢</t>
    <rPh sb="0" eb="2">
      <t>ネンレイ</t>
    </rPh>
    <phoneticPr fontId="64"/>
  </si>
  <si>
    <t>氏名</t>
    <rPh sb="0" eb="2">
      <t>シメイ</t>
    </rPh>
    <phoneticPr fontId="64"/>
  </si>
  <si>
    <t>男</t>
    <rPh sb="0" eb="1">
      <t>オトコ</t>
    </rPh>
    <phoneticPr fontId="64"/>
  </si>
  <si>
    <t>兵庫　太郎</t>
    <rPh sb="0" eb="2">
      <t>ヒョウゴ</t>
    </rPh>
    <rPh sb="3" eb="5">
      <t>タロウ</t>
    </rPh>
    <phoneticPr fontId="64"/>
  </si>
  <si>
    <t>日付</t>
    <rPh sb="0" eb="2">
      <t>ヒヅケ</t>
    </rPh>
    <phoneticPr fontId="3"/>
  </si>
  <si>
    <t>状況</t>
    <rPh sb="0" eb="2">
      <t>ジョウキョウ</t>
    </rPh>
    <phoneticPr fontId="3"/>
  </si>
  <si>
    <t>感染発症日</t>
    <rPh sb="0" eb="2">
      <t>カンセン</t>
    </rPh>
    <rPh sb="2" eb="4">
      <t>ハッショウ</t>
    </rPh>
    <rPh sb="4" eb="5">
      <t>アシタ</t>
    </rPh>
    <phoneticPr fontId="64"/>
  </si>
  <si>
    <t>収支予算書</t>
    <rPh sb="0" eb="2">
      <t>シュウシ</t>
    </rPh>
    <rPh sb="2" eb="5">
      <t>ヨサンショ</t>
    </rPh>
    <phoneticPr fontId="4"/>
  </si>
  <si>
    <t>収入の部</t>
    <rPh sb="0" eb="2">
      <t>シュウニュウ</t>
    </rPh>
    <rPh sb="3" eb="4">
      <t>ブ</t>
    </rPh>
    <phoneticPr fontId="8"/>
  </si>
  <si>
    <t>（単位：円）</t>
    <phoneticPr fontId="8"/>
  </si>
  <si>
    <t>科目</t>
    <rPh sb="0" eb="2">
      <t>カモク</t>
    </rPh>
    <phoneticPr fontId="8"/>
  </si>
  <si>
    <t>予算額</t>
    <rPh sb="0" eb="3">
      <t>ヨサンガク</t>
    </rPh>
    <phoneticPr fontId="8"/>
  </si>
  <si>
    <t>摘要</t>
    <rPh sb="0" eb="2">
      <t>テキヨウ</t>
    </rPh>
    <phoneticPr fontId="8"/>
  </si>
  <si>
    <t>計</t>
    <rPh sb="0" eb="1">
      <t>ケイ</t>
    </rPh>
    <phoneticPr fontId="8"/>
  </si>
  <si>
    <t>支出の部</t>
    <rPh sb="0" eb="2">
      <t>シシュツ</t>
    </rPh>
    <rPh sb="3" eb="4">
      <t>ブ</t>
    </rPh>
    <phoneticPr fontId="8"/>
  </si>
  <si>
    <t>（注）収支の計は、それぞれ一致する。</t>
    <rPh sb="1" eb="2">
      <t>チュウ</t>
    </rPh>
    <rPh sb="3" eb="5">
      <t>シュウシ</t>
    </rPh>
    <rPh sb="6" eb="7">
      <t>ケイ</t>
    </rPh>
    <rPh sb="13" eb="15">
      <t>イッチ</t>
    </rPh>
    <phoneticPr fontId="8"/>
  </si>
  <si>
    <t>法人負担</t>
    <rPh sb="0" eb="2">
      <t>ホウジン</t>
    </rPh>
    <rPh sb="2" eb="4">
      <t>フタン</t>
    </rPh>
    <phoneticPr fontId="8"/>
  </si>
  <si>
    <t>〔新型コロナウイルス感染者が発生又は濃厚接触者に対応した場合の費用(居宅でサービスを提供する通所系サービス事業所の場合を含む)〕</t>
    <rPh sb="28" eb="30">
      <t>バアイ</t>
    </rPh>
    <rPh sb="31" eb="33">
      <t>ヒヨウ</t>
    </rPh>
    <phoneticPr fontId="3"/>
  </si>
  <si>
    <t>新型コロナウイルス感染者が発生又は濃厚接触者に対応した場合の費用</t>
    <phoneticPr fontId="3"/>
  </si>
  <si>
    <t>〔感染者が発生した介護サービス事業所・施設等に応援職員の派遣を行った場合の費用〕</t>
    <rPh sb="37" eb="39">
      <t>ヒヨウ</t>
    </rPh>
    <phoneticPr fontId="3"/>
  </si>
  <si>
    <t>感染者が発生した介護サービス事業所・施設等に応援職員の派遣を行った場合の費用</t>
    <phoneticPr fontId="3"/>
  </si>
  <si>
    <t>○○診療所医師が朝夕に診察し、薬剤を投与するなどの処置を○日間行った。</t>
    <rPh sb="2" eb="5">
      <t>シンリョウショ</t>
    </rPh>
    <rPh sb="5" eb="7">
      <t>イシ</t>
    </rPh>
    <rPh sb="8" eb="10">
      <t>アサユウ</t>
    </rPh>
    <rPh sb="11" eb="13">
      <t>シンサツ</t>
    </rPh>
    <rPh sb="15" eb="17">
      <t>ヤクザイ</t>
    </rPh>
    <rPh sb="18" eb="20">
      <t>トウヨ</t>
    </rPh>
    <rPh sb="25" eb="27">
      <t>ショチ</t>
    </rPh>
    <rPh sb="29" eb="31">
      <t>ニチカン</t>
    </rPh>
    <rPh sb="31" eb="32">
      <t>オコナ</t>
    </rPh>
    <phoneticPr fontId="3"/>
  </si>
  <si>
    <t>⑥感染対策等を行った上での施設内療養に要する費用</t>
    <phoneticPr fontId="3"/>
  </si>
  <si>
    <t>⑤</t>
    <phoneticPr fontId="3"/>
  </si>
  <si>
    <t>病床ひっ迫等により、やむを得ず施設内療養を行った高齢者施設等</t>
    <phoneticPr fontId="3"/>
  </si>
  <si>
    <t>定員</t>
    <rPh sb="0" eb="2">
      <t>テイイン</t>
    </rPh>
    <phoneticPr fontId="3"/>
  </si>
  <si>
    <t>医師の診断に基づく療養満了日（入院日・施設内での死亡日）</t>
    <rPh sb="0" eb="2">
      <t>イシ</t>
    </rPh>
    <rPh sb="3" eb="5">
      <t>シンダン</t>
    </rPh>
    <rPh sb="6" eb="7">
      <t>モト</t>
    </rPh>
    <rPh sb="9" eb="11">
      <t>リョウヨウ</t>
    </rPh>
    <rPh sb="11" eb="13">
      <t>マンリョウ</t>
    </rPh>
    <rPh sb="13" eb="14">
      <t>ヒ</t>
    </rPh>
    <rPh sb="15" eb="17">
      <t>ニュウイン</t>
    </rPh>
    <rPh sb="17" eb="18">
      <t>ビ</t>
    </rPh>
    <rPh sb="19" eb="22">
      <t>シセツナイ</t>
    </rPh>
    <rPh sb="24" eb="27">
      <t>シボウビ</t>
    </rPh>
    <phoneticPr fontId="3"/>
  </si>
  <si>
    <t>施設内の療養日数</t>
    <rPh sb="0" eb="3">
      <t>シセツナイ</t>
    </rPh>
    <rPh sb="4" eb="6">
      <t>リョウヨウ</t>
    </rPh>
    <rPh sb="6" eb="8">
      <t>ニッスウ</t>
    </rPh>
    <phoneticPr fontId="3"/>
  </si>
  <si>
    <t>№</t>
    <phoneticPr fontId="3"/>
  </si>
  <si>
    <t>例</t>
    <rPh sb="0" eb="1">
      <t>レイ</t>
    </rPh>
    <phoneticPr fontId="64"/>
  </si>
  <si>
    <t>(単位：円)</t>
    <rPh sb="1" eb="3">
      <t>タンイ</t>
    </rPh>
    <rPh sb="4" eb="5">
      <t>エン</t>
    </rPh>
    <phoneticPr fontId="3"/>
  </si>
  <si>
    <t>※「通所系サービスの代替サービス提供のための費用」を計上する場合は、「⑥通所系サービスの代替サービス提供のための費用」と修正してください。</t>
    <rPh sb="26" eb="28">
      <t>ケイジョウ</t>
    </rPh>
    <rPh sb="30" eb="32">
      <t>バアイ</t>
    </rPh>
    <rPh sb="60" eb="62">
      <t>シュウセイ</t>
    </rPh>
    <phoneticPr fontId="3"/>
  </si>
  <si>
    <t>対象経費支出額の計</t>
    <rPh sb="8" eb="9">
      <t>ケイ</t>
    </rPh>
    <phoneticPr fontId="8"/>
  </si>
  <si>
    <t>　　　　　 　(6) 「助成対象区分」の欄は、以下の該当する区分を選択して、数字を入力すること。（複数該当する場合には一番小さい番号のものを記入）</t>
    <rPh sb="20" eb="21">
      <t>ラン</t>
    </rPh>
    <rPh sb="23" eb="25">
      <t>イカ</t>
    </rPh>
    <rPh sb="26" eb="28">
      <t>ガイトウ</t>
    </rPh>
    <rPh sb="30" eb="32">
      <t>クブン</t>
    </rPh>
    <rPh sb="33" eb="35">
      <t>センタク</t>
    </rPh>
    <rPh sb="38" eb="40">
      <t>スウジ</t>
    </rPh>
    <phoneticPr fontId="5"/>
  </si>
  <si>
    <t>　　　　　　　　　してシートを増やすと本様式に自動的に反映】</t>
    <phoneticPr fontId="3"/>
  </si>
  <si>
    <t>適用開始日</t>
    <rPh sb="0" eb="2">
      <t>テキヨウ</t>
    </rPh>
    <rPh sb="2" eb="4">
      <t>カイシ</t>
    </rPh>
    <rPh sb="4" eb="5">
      <t>ビ</t>
    </rPh>
    <phoneticPr fontId="3"/>
  </si>
  <si>
    <t>最低療養者数</t>
    <rPh sb="0" eb="2">
      <t>サイテイ</t>
    </rPh>
    <rPh sb="2" eb="5">
      <t>リョウヨウシャ</t>
    </rPh>
    <rPh sb="5" eb="6">
      <t>スウ</t>
    </rPh>
    <phoneticPr fontId="3"/>
  </si>
  <si>
    <t>緊急事態宣言又はまん延防止等重点措置の適用期間</t>
    <rPh sb="19" eb="21">
      <t>テキヨウ</t>
    </rPh>
    <rPh sb="21" eb="23">
      <t>キカン</t>
    </rPh>
    <phoneticPr fontId="3"/>
  </si>
  <si>
    <t>補助対象療養者数</t>
    <rPh sb="0" eb="2">
      <t>ホジョ</t>
    </rPh>
    <rPh sb="2" eb="4">
      <t>タイショウ</t>
    </rPh>
    <rPh sb="4" eb="7">
      <t>リョウヨウシャ</t>
    </rPh>
    <rPh sb="7" eb="8">
      <t>スウ</t>
    </rPh>
    <phoneticPr fontId="3"/>
  </si>
  <si>
    <t>実療養者数</t>
    <rPh sb="0" eb="1">
      <t>ジツ</t>
    </rPh>
    <rPh sb="1" eb="4">
      <t>リョウヨウシャ</t>
    </rPh>
    <rPh sb="4" eb="5">
      <t>スウ</t>
    </rPh>
    <phoneticPr fontId="3"/>
  </si>
  <si>
    <t>施設内療養に係る追加補助対象補助額</t>
    <rPh sb="6" eb="7">
      <t>カカ</t>
    </rPh>
    <rPh sb="8" eb="10">
      <t>ツイカ</t>
    </rPh>
    <rPh sb="10" eb="12">
      <t>ホジョ</t>
    </rPh>
    <phoneticPr fontId="3"/>
  </si>
  <si>
    <t>施設内療養に係る追加補助対象期間</t>
    <rPh sb="0" eb="2">
      <t>シセツ</t>
    </rPh>
    <rPh sb="2" eb="3">
      <t>ナイ</t>
    </rPh>
    <rPh sb="3" eb="5">
      <t>リョウヨウ</t>
    </rPh>
    <rPh sb="6" eb="7">
      <t>カカ</t>
    </rPh>
    <rPh sb="8" eb="10">
      <t>ツイカ</t>
    </rPh>
    <rPh sb="10" eb="12">
      <t>ホジョ</t>
    </rPh>
    <rPh sb="12" eb="14">
      <t>タイショウ</t>
    </rPh>
    <rPh sb="14" eb="16">
      <t>キカン</t>
    </rPh>
    <phoneticPr fontId="3"/>
  </si>
  <si>
    <t>対象期間開始日</t>
    <rPh sb="0" eb="2">
      <t>タイショウ</t>
    </rPh>
    <rPh sb="2" eb="4">
      <t>キカン</t>
    </rPh>
    <rPh sb="4" eb="6">
      <t>カイシ</t>
    </rPh>
    <rPh sb="6" eb="7">
      <t>ビ</t>
    </rPh>
    <phoneticPr fontId="3"/>
  </si>
  <si>
    <t>対象期間終了日</t>
    <rPh sb="0" eb="2">
      <t>タイショウ</t>
    </rPh>
    <rPh sb="2" eb="4">
      <t>キカン</t>
    </rPh>
    <rPh sb="4" eb="7">
      <t>シュウリョウビ</t>
    </rPh>
    <phoneticPr fontId="3"/>
  </si>
  <si>
    <t>追加補助対象期間の日付</t>
    <rPh sb="0" eb="2">
      <t>ツイカ</t>
    </rPh>
    <rPh sb="2" eb="4">
      <t>ホジョ</t>
    </rPh>
    <rPh sb="4" eb="6">
      <t>タイショウ</t>
    </rPh>
    <rPh sb="6" eb="8">
      <t>キカン</t>
    </rPh>
    <rPh sb="9" eb="11">
      <t>ヒヅケ</t>
    </rPh>
    <phoneticPr fontId="3"/>
  </si>
  <si>
    <t>計</t>
    <rPh sb="0" eb="1">
      <t>ケイ</t>
    </rPh>
    <phoneticPr fontId="3"/>
  </si>
  <si>
    <t>日別補助額(円)</t>
    <rPh sb="0" eb="1">
      <t>ヒ</t>
    </rPh>
    <rPh sb="1" eb="2">
      <t>ベツ</t>
    </rPh>
    <rPh sb="2" eb="5">
      <t>ホジョガク</t>
    </rPh>
    <rPh sb="6" eb="7">
      <t>エン</t>
    </rPh>
    <phoneticPr fontId="3"/>
  </si>
  <si>
    <t>追加補助上限額</t>
    <rPh sb="0" eb="2">
      <t>ツイカ</t>
    </rPh>
    <rPh sb="2" eb="4">
      <t>ホジョ</t>
    </rPh>
    <rPh sb="4" eb="7">
      <t>ジョウゲンガク</t>
    </rPh>
    <phoneticPr fontId="3"/>
  </si>
  <si>
    <t>対象期間開始日</t>
    <rPh sb="0" eb="2">
      <t>タイショウ</t>
    </rPh>
    <rPh sb="2" eb="4">
      <t>キカン</t>
    </rPh>
    <rPh sb="4" eb="7">
      <t>カイシビ</t>
    </rPh>
    <phoneticPr fontId="3"/>
  </si>
  <si>
    <t>追加補助対象期間中の
施設内療養者の状況</t>
    <rPh sb="0" eb="2">
      <t>ツイカ</t>
    </rPh>
    <rPh sb="2" eb="4">
      <t>ホジョ</t>
    </rPh>
    <rPh sb="4" eb="6">
      <t>タイショウ</t>
    </rPh>
    <rPh sb="6" eb="8">
      <t>キカン</t>
    </rPh>
    <rPh sb="8" eb="9">
      <t>チュウ</t>
    </rPh>
    <rPh sb="11" eb="14">
      <t>シセツナイ</t>
    </rPh>
    <rPh sb="14" eb="17">
      <t>リョウヨウシャ</t>
    </rPh>
    <rPh sb="18" eb="20">
      <t>ジョウキョウ</t>
    </rPh>
    <phoneticPr fontId="3"/>
  </si>
  <si>
    <t>1日目</t>
    <rPh sb="1" eb="3">
      <t>ニチメ</t>
    </rPh>
    <phoneticPr fontId="3"/>
  </si>
  <si>
    <t>2日目</t>
    <rPh sb="1" eb="3">
      <t>ニチメ</t>
    </rPh>
    <phoneticPr fontId="3"/>
  </si>
  <si>
    <t>3日目</t>
    <rPh sb="1" eb="3">
      <t>ニチメ</t>
    </rPh>
    <phoneticPr fontId="3"/>
  </si>
  <si>
    <t>4日目</t>
    <rPh sb="1" eb="3">
      <t>ニチメ</t>
    </rPh>
    <phoneticPr fontId="3"/>
  </si>
  <si>
    <t>5日目</t>
    <rPh sb="1" eb="3">
      <t>ニチメ</t>
    </rPh>
    <phoneticPr fontId="3"/>
  </si>
  <si>
    <t>6日目</t>
    <rPh sb="1" eb="3">
      <t>ニチメ</t>
    </rPh>
    <phoneticPr fontId="3"/>
  </si>
  <si>
    <t>7日目</t>
    <rPh sb="1" eb="3">
      <t>ニチメ</t>
    </rPh>
    <phoneticPr fontId="3"/>
  </si>
  <si>
    <t>8日目</t>
    <rPh sb="1" eb="3">
      <t>ニチメ</t>
    </rPh>
    <phoneticPr fontId="3"/>
  </si>
  <si>
    <t>9日目</t>
    <rPh sb="1" eb="3">
      <t>ニチメ</t>
    </rPh>
    <phoneticPr fontId="3"/>
  </si>
  <si>
    <t>追加補助所要額</t>
    <rPh sb="0" eb="2">
      <t>ツイカ</t>
    </rPh>
    <rPh sb="2" eb="4">
      <t>ホジョ</t>
    </rPh>
    <rPh sb="4" eb="6">
      <t>ショヨウ</t>
    </rPh>
    <rPh sb="6" eb="7">
      <t>ガク</t>
    </rPh>
    <phoneticPr fontId="3"/>
  </si>
  <si>
    <t>適用解除日</t>
    <rPh sb="0" eb="2">
      <t>テキヨウ</t>
    </rPh>
    <rPh sb="2" eb="4">
      <t>カイジョ</t>
    </rPh>
    <rPh sb="4" eb="5">
      <t>ヒ</t>
    </rPh>
    <phoneticPr fontId="3"/>
  </si>
  <si>
    <t>対象者別追加補助対象となる対象日(最大15日)</t>
    <rPh sb="0" eb="3">
      <t>タイショウシャ</t>
    </rPh>
    <rPh sb="3" eb="4">
      <t>ベツ</t>
    </rPh>
    <rPh sb="4" eb="6">
      <t>ツイカ</t>
    </rPh>
    <rPh sb="6" eb="8">
      <t>ホジョ</t>
    </rPh>
    <rPh sb="8" eb="10">
      <t>タイショウ</t>
    </rPh>
    <rPh sb="13" eb="15">
      <t>タイショウ</t>
    </rPh>
    <rPh sb="15" eb="16">
      <t>ヒ</t>
    </rPh>
    <rPh sb="17" eb="19">
      <t>サイダイ</t>
    </rPh>
    <rPh sb="21" eb="22">
      <t>ニチ</t>
    </rPh>
    <phoneticPr fontId="3"/>
  </si>
  <si>
    <t>10日目</t>
    <rPh sb="2" eb="4">
      <t>ニチメ</t>
    </rPh>
    <phoneticPr fontId="3"/>
  </si>
  <si>
    <t>11日目</t>
    <rPh sb="2" eb="4">
      <t>ニチメ</t>
    </rPh>
    <phoneticPr fontId="3"/>
  </si>
  <si>
    <t>12日目</t>
    <rPh sb="2" eb="4">
      <t>ニチメ</t>
    </rPh>
    <phoneticPr fontId="3"/>
  </si>
  <si>
    <t>13日目</t>
    <rPh sb="2" eb="4">
      <t>ニチメ</t>
    </rPh>
    <phoneticPr fontId="3"/>
  </si>
  <si>
    <t>14日目</t>
    <rPh sb="2" eb="4">
      <t>ニチメ</t>
    </rPh>
    <phoneticPr fontId="3"/>
  </si>
  <si>
    <t>15日目</t>
    <rPh sb="2" eb="4">
      <t>ニチメ</t>
    </rPh>
    <phoneticPr fontId="3"/>
  </si>
  <si>
    <t>　　　　　 　(6) 「助成対象の区分」の欄は、利用者の受け入れや応援職員を派遣した事業所･施設等が、以下のいずれの区分に該当するか選択して、数字を入力すること。（複数該当する場合には一番小さい番号のものを記入）</t>
    <rPh sb="21" eb="22">
      <t>ラン</t>
    </rPh>
    <rPh sb="42" eb="45">
      <t>ジギョウショ</t>
    </rPh>
    <rPh sb="46" eb="48">
      <t>シセツ</t>
    </rPh>
    <rPh sb="48" eb="49">
      <t>トウ</t>
    </rPh>
    <rPh sb="51" eb="53">
      <t>イカ</t>
    </rPh>
    <rPh sb="58" eb="60">
      <t>クブン</t>
    </rPh>
    <rPh sb="61" eb="63">
      <t>ガイトウ</t>
    </rPh>
    <rPh sb="66" eb="68">
      <t>センタク</t>
    </rPh>
    <rPh sb="71" eb="73">
      <t>スウジ</t>
    </rPh>
    <phoneticPr fontId="5"/>
  </si>
  <si>
    <t>感染対策等を行った上での施設内療養に要する費用分</t>
    <rPh sb="23" eb="24">
      <t>ブン</t>
    </rPh>
    <phoneticPr fontId="3"/>
  </si>
  <si>
    <t>緊急事態宣言又はまん延防止等重点措置適用期間中の追加補助対象分</t>
    <rPh sb="4" eb="6">
      <t>センゲン</t>
    </rPh>
    <rPh sb="30" eb="31">
      <t>ブン</t>
    </rPh>
    <phoneticPr fontId="3"/>
  </si>
  <si>
    <t>　　※一致させること</t>
    <rPh sb="3" eb="5">
      <t>イッチ</t>
    </rPh>
    <phoneticPr fontId="3"/>
  </si>
  <si>
    <t>以下のシートは削除禁止！
※削除すると自動計算できなくなります！</t>
    <rPh sb="0" eb="2">
      <t>イカ</t>
    </rPh>
    <rPh sb="7" eb="9">
      <t>サクジョ</t>
    </rPh>
    <rPh sb="9" eb="11">
      <t>キンシ</t>
    </rPh>
    <rPh sb="14" eb="16">
      <t>サクジョ</t>
    </rPh>
    <rPh sb="19" eb="21">
      <t>ジドウ</t>
    </rPh>
    <rPh sb="21" eb="23">
      <t>ケイサン</t>
    </rPh>
    <phoneticPr fontId="3"/>
  </si>
  <si>
    <t>事業所名：</t>
    <rPh sb="0" eb="3">
      <t>ジギョウショ</t>
    </rPh>
    <rPh sb="3" eb="4">
      <t>メイ</t>
    </rPh>
    <phoneticPr fontId="8"/>
  </si>
  <si>
    <t>法人名：</t>
    <rPh sb="0" eb="2">
      <t>ホウジン</t>
    </rPh>
    <rPh sb="2" eb="3">
      <t>メイ</t>
    </rPh>
    <phoneticPr fontId="8"/>
  </si>
  <si>
    <t>派遣先：</t>
    <rPh sb="0" eb="3">
      <t>ハケンサキ</t>
    </rPh>
    <phoneticPr fontId="3"/>
  </si>
  <si>
    <t>施設内療養者別補助単価</t>
    <rPh sb="0" eb="3">
      <t>シセツナイ</t>
    </rPh>
    <rPh sb="3" eb="6">
      <t>リョウヨウシャ</t>
    </rPh>
    <rPh sb="6" eb="7">
      <t>ベツ</t>
    </rPh>
    <rPh sb="7" eb="9">
      <t>ホジョ</t>
    </rPh>
    <rPh sb="9" eb="11">
      <t>タンカ</t>
    </rPh>
    <phoneticPr fontId="3"/>
  </si>
  <si>
    <t>回復(R4.10月以降に発症)</t>
  </si>
  <si>
    <t>○名×○円×○日間＋○円（手数料、○○費用）
○円（職員○名分（○月○日～○月○日））</t>
    <phoneticPr fontId="3"/>
  </si>
  <si>
    <t>記載例</t>
    <rPh sb="0" eb="3">
      <t>キサイレイ</t>
    </rPh>
    <phoneticPr fontId="3"/>
  </si>
  <si>
    <t>○円（○人分、○日間分））</t>
    <phoneticPr fontId="3"/>
  </si>
  <si>
    <t>○名×○円（○日間分）
○円（○名分、○日間分）</t>
    <phoneticPr fontId="3"/>
  </si>
  <si>
    <t>○名×○円×○泊</t>
    <phoneticPr fontId="3"/>
  </si>
  <si>
    <t>○円（連携先○○、○名分、延べ○回分、交通手段○○）</t>
    <phoneticPr fontId="3"/>
  </si>
  <si>
    <t>○名×○円</t>
    <phoneticPr fontId="3"/>
  </si>
  <si>
    <t>○円（○回分）</t>
    <phoneticPr fontId="3"/>
  </si>
  <si>
    <t>①○○：○円（○個分）、②○○：○円（○個分）、③○○：○円（○個分）
①○○：○個×単価○円＝○円、②○個×単価○円＝○円、③○個×単価○円＝○円</t>
    <rPh sb="43" eb="45">
      <t>タンカ</t>
    </rPh>
    <rPh sb="46" eb="47">
      <t>エン</t>
    </rPh>
    <rPh sb="49" eb="50">
      <t>エン</t>
    </rPh>
    <phoneticPr fontId="3"/>
  </si>
  <si>
    <t>↑全て税抜きで！</t>
    <rPh sb="1" eb="2">
      <t>スベ</t>
    </rPh>
    <rPh sb="3" eb="5">
      <t>ゼイヌ</t>
    </rPh>
    <phoneticPr fontId="3"/>
  </si>
  <si>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</si>
  <si>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</si>
  <si>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</si>
  <si>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</si>
  <si>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</si>
  <si>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</si>
  <si>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1"/>
  </si>
  <si>
    <t>消毒・清掃</t>
    <rPh sb="0" eb="2">
      <t>ショウドク</t>
    </rPh>
    <rPh sb="3" eb="5">
      <t>セイソウ</t>
    </rPh>
    <phoneticPr fontId="1"/>
  </si>
  <si>
    <t>感染性廃棄物処理</t>
    <rPh sb="0" eb="3">
      <t>カンセンセイ</t>
    </rPh>
    <rPh sb="3" eb="6">
      <t>ハイキブツ</t>
    </rPh>
    <rPh sb="6" eb="8">
      <t>ショリ</t>
    </rPh>
    <phoneticPr fontId="1"/>
  </si>
  <si>
    <t>衛生用品
購入</t>
    <rPh sb="0" eb="2">
      <t>エイセイ</t>
    </rPh>
    <rPh sb="2" eb="4">
      <t>ヨウヒン</t>
    </rPh>
    <rPh sb="5" eb="7">
      <t>コウニュウ</t>
    </rPh>
    <phoneticPr fontId="1"/>
  </si>
  <si>
    <r>
      <t>施設内療養者の医学的管理について、</t>
    </r>
    <r>
      <rPr>
        <u/>
        <sz val="11"/>
        <color theme="1"/>
        <rFont val="ＭＳ Ｐゴシック"/>
        <family val="3"/>
        <charset val="128"/>
        <scheme val="minor"/>
      </rPr>
      <t>個々の対応状況</t>
    </r>
    <r>
      <rPr>
        <sz val="11"/>
        <color theme="1"/>
        <rFont val="ＭＳ Ｐゴシック"/>
        <family val="2"/>
        <charset val="128"/>
        <scheme val="minor"/>
      </rPr>
      <t xml:space="preserve">を簡潔に記載してください。
</t>
    </r>
    <r>
      <rPr>
        <b/>
        <sz val="9"/>
        <color rgb="FFFF0000"/>
        <rFont val="ＭＳ Ｐゴシック"/>
        <family val="3"/>
        <charset val="128"/>
        <scheme val="minor"/>
      </rPr>
      <t xml:space="preserve">
※R4.10月以降の発症にかかる療養日数は発症日から10日間を原則とするため、</t>
    </r>
    <r>
      <rPr>
        <b/>
        <u/>
        <sz val="9"/>
        <color rgb="FFFF0000"/>
        <rFont val="ＭＳ Ｐゴシック"/>
        <family val="3"/>
        <charset val="128"/>
        <scheme val="minor"/>
      </rPr>
      <t>10日より療養日数が多い場合は、症状の詳細も記載してください</t>
    </r>
    <r>
      <rPr>
        <b/>
        <sz val="9"/>
        <color rgb="FFFF0000"/>
        <rFont val="ＭＳ Ｐゴシック"/>
        <family val="3"/>
        <charset val="128"/>
        <scheme val="minor"/>
      </rPr>
      <t>。</t>
    </r>
    <rPh sb="0" eb="3">
      <t>シセツナイ</t>
    </rPh>
    <rPh sb="3" eb="6">
      <t>リョウヨウシャ</t>
    </rPh>
    <rPh sb="7" eb="10">
      <t>イガクテキ</t>
    </rPh>
    <rPh sb="10" eb="12">
      <t>カンリ</t>
    </rPh>
    <rPh sb="17" eb="19">
      <t>ココ</t>
    </rPh>
    <rPh sb="20" eb="22">
      <t>タイオウ</t>
    </rPh>
    <rPh sb="22" eb="24">
      <t>ジョウキョウ</t>
    </rPh>
    <rPh sb="25" eb="27">
      <t>カンケツ</t>
    </rPh>
    <rPh sb="28" eb="30">
      <t>キサイ</t>
    </rPh>
    <rPh sb="45" eb="46">
      <t>ガツ</t>
    </rPh>
    <rPh sb="46" eb="48">
      <t>イコウ</t>
    </rPh>
    <rPh sb="49" eb="51">
      <t>ハッショウ</t>
    </rPh>
    <rPh sb="55" eb="57">
      <t>リョウヨウ</t>
    </rPh>
    <rPh sb="57" eb="59">
      <t>ニッスウ</t>
    </rPh>
    <rPh sb="60" eb="62">
      <t>ハッショウ</t>
    </rPh>
    <rPh sb="80" eb="81">
      <t>ヒ</t>
    </rPh>
    <rPh sb="83" eb="85">
      <t>リョウヨウ</t>
    </rPh>
    <rPh sb="85" eb="87">
      <t>ニッスウ</t>
    </rPh>
    <rPh sb="88" eb="89">
      <t>オオ</t>
    </rPh>
    <rPh sb="90" eb="92">
      <t>バアイ</t>
    </rPh>
    <rPh sb="94" eb="96">
      <t>ショウジョウ</t>
    </rPh>
    <rPh sb="97" eb="99">
      <t>ショウサイ</t>
    </rPh>
    <rPh sb="100" eb="102">
      <t>キサイ</t>
    </rPh>
    <phoneticPr fontId="3"/>
  </si>
  <si>
    <r>
      <t xml:space="preserve">超過勤務手当：○円（○人分、延べ○時間）
○○手当：○円（○人分、単価○○円（１時間）、延べ○時間）
</t>
    </r>
    <r>
      <rPr>
        <sz val="10"/>
        <rFont val="ＭＳ Ｐ明朝"/>
        <family val="1"/>
        <charset val="128"/>
      </rPr>
      <t>※手当が4000/日を超過する場合は給与規定等の提出を求めます。</t>
    </r>
    <r>
      <rPr>
        <sz val="9"/>
        <rFont val="ＭＳ Ｐ明朝"/>
        <family val="1"/>
        <charset val="128"/>
      </rPr>
      <t xml:space="preserve">
　　　　　○円（○人分、単価○○円（１日）、延べ○日間）
　　　　　○円（○人分、単価○○円 （ 勤務日数○日に対し１回限りの支給））</t>
    </r>
    <rPh sb="52" eb="54">
      <t>テアテ</t>
    </rPh>
    <rPh sb="60" eb="61">
      <t>ヒ</t>
    </rPh>
    <rPh sb="62" eb="64">
      <t>チョウカ</t>
    </rPh>
    <rPh sb="66" eb="68">
      <t>バアイ</t>
    </rPh>
    <rPh sb="73" eb="74">
      <t>トウ</t>
    </rPh>
    <rPh sb="140" eb="141">
      <t>タイ</t>
    </rPh>
    <rPh sb="147" eb="149">
      <t>シキュウ</t>
    </rPh>
    <phoneticPr fontId="3"/>
  </si>
  <si>
    <t>以下事務局使用欄</t>
    <rPh sb="0" eb="2">
      <t>イカ</t>
    </rPh>
    <rPh sb="2" eb="5">
      <t>ジムキョク</t>
    </rPh>
    <rPh sb="5" eb="7">
      <t>シヨウ</t>
    </rPh>
    <rPh sb="7" eb="8">
      <t>ラン</t>
    </rPh>
    <phoneticPr fontId="3"/>
  </si>
  <si>
    <t>補助基準額</t>
    <rPh sb="0" eb="2">
      <t>ホジョ</t>
    </rPh>
    <rPh sb="2" eb="4">
      <t>キジュン</t>
    </rPh>
    <rPh sb="4" eb="5">
      <t>ガク</t>
    </rPh>
    <phoneticPr fontId="3"/>
  </si>
  <si>
    <t>実支出（①～⑤）計</t>
    <rPh sb="0" eb="1">
      <t>ジツ</t>
    </rPh>
    <rPh sb="1" eb="3">
      <t>シシュツ</t>
    </rPh>
    <rPh sb="8" eb="9">
      <t>ケイ</t>
    </rPh>
    <phoneticPr fontId="3"/>
  </si>
  <si>
    <t>施設内療養費（通常分）</t>
    <rPh sb="0" eb="2">
      <t>シセツ</t>
    </rPh>
    <rPh sb="2" eb="3">
      <t>ナイ</t>
    </rPh>
    <rPh sb="3" eb="5">
      <t>リョウヨウ</t>
    </rPh>
    <rPh sb="5" eb="6">
      <t>ヒ</t>
    </rPh>
    <rPh sb="7" eb="9">
      <t>ツウジョウ</t>
    </rPh>
    <rPh sb="9" eb="10">
      <t>ブン</t>
    </rPh>
    <phoneticPr fontId="3"/>
  </si>
  <si>
    <t>施設内療養費（追加分）</t>
    <rPh sb="0" eb="2">
      <t>シセツ</t>
    </rPh>
    <rPh sb="2" eb="3">
      <t>ナイ</t>
    </rPh>
    <rPh sb="3" eb="5">
      <t>リョウヨウ</t>
    </rPh>
    <rPh sb="5" eb="6">
      <t>ヒ</t>
    </rPh>
    <rPh sb="7" eb="9">
      <t>ツイカ</t>
    </rPh>
    <rPh sb="9" eb="10">
      <t>ブン</t>
    </rPh>
    <phoneticPr fontId="3"/>
  </si>
  <si>
    <t>補助所要額</t>
    <rPh sb="0" eb="2">
      <t>ホジョ</t>
    </rPh>
    <rPh sb="2" eb="5">
      <t>ショヨウガク</t>
    </rPh>
    <phoneticPr fontId="3"/>
  </si>
  <si>
    <t>感染対策等を行った上での施設内療養に要する費用  所要額一覧</t>
    <phoneticPr fontId="3"/>
  </si>
  <si>
    <t>施設内療養者別の補助単価の合計額</t>
    <rPh sb="10" eb="12">
      <t>タンカ</t>
    </rPh>
    <rPh sb="13" eb="15">
      <t>ゴウケイ</t>
    </rPh>
    <rPh sb="15" eb="16">
      <t>ガク</t>
    </rPh>
    <phoneticPr fontId="3"/>
  </si>
  <si>
    <t>感染対策等を行った上での施設内療養に要する費用(追加補助対象分) 所要額一覧</t>
    <rPh sb="33" eb="36">
      <t>ショヨウガク</t>
    </rPh>
    <rPh sb="36" eb="38">
      <t>イチラン</t>
    </rPh>
    <phoneticPr fontId="3"/>
  </si>
  <si>
    <t>定員30人以上上限額</t>
    <phoneticPr fontId="3"/>
  </si>
  <si>
    <t>定員29人以下上限額</t>
    <phoneticPr fontId="3"/>
  </si>
  <si>
    <t>←算定基準（1-1）</t>
    <phoneticPr fontId="3"/>
  </si>
  <si>
    <t>←算定基準（1-2）</t>
  </si>
  <si>
    <t>←算定基準（2-1）</t>
    <phoneticPr fontId="3"/>
  </si>
  <si>
    <t>←算定基準（2-2）</t>
    <phoneticPr fontId="3"/>
  </si>
  <si>
    <t>←算定基準（3-1）</t>
    <phoneticPr fontId="3"/>
  </si>
  <si>
    <t>←算定基準（3-2）</t>
  </si>
  <si>
    <t>←算定基準（3-3）</t>
  </si>
  <si>
    <t>←算定基準（3-4）</t>
  </si>
  <si>
    <t>事務局使用（プルダウン）</t>
    <rPh sb="0" eb="3">
      <t>ジムキョク</t>
    </rPh>
    <rPh sb="3" eb="5">
      <t>シヨウ</t>
    </rPh>
    <phoneticPr fontId="3"/>
  </si>
  <si>
    <t>明石市補助金収入</t>
    <rPh sb="0" eb="2">
      <t>アカシ</t>
    </rPh>
    <rPh sb="2" eb="3">
      <t>シ</t>
    </rPh>
    <rPh sb="3" eb="6">
      <t>ホジョキン</t>
    </rPh>
    <rPh sb="6" eb="8">
      <t>シュウニュウ</t>
    </rPh>
    <phoneticPr fontId="8"/>
  </si>
  <si>
    <t>申　請　者
（法　人）</t>
    <rPh sb="0" eb="1">
      <t>サル</t>
    </rPh>
    <rPh sb="2" eb="3">
      <t>ショウ</t>
    </rPh>
    <rPh sb="4" eb="5">
      <t>シャ</t>
    </rPh>
    <rPh sb="7" eb="8">
      <t>ホウ</t>
    </rPh>
    <rPh sb="9" eb="10">
      <t>ニン</t>
    </rPh>
    <phoneticPr fontId="8"/>
  </si>
  <si>
    <t>フリガナ</t>
    <phoneticPr fontId="8"/>
  </si>
  <si>
    <t>名　　称</t>
    <rPh sb="0" eb="1">
      <t>ナ</t>
    </rPh>
    <rPh sb="3" eb="4">
      <t>ショウ</t>
    </rPh>
    <phoneticPr fontId="8"/>
  </si>
  <si>
    <t>所在地</t>
    <rPh sb="0" eb="3">
      <t>ショザイチ</t>
    </rPh>
    <phoneticPr fontId="8"/>
  </si>
  <si>
    <t>郵便番号</t>
    <rPh sb="0" eb="2">
      <t>ユウビン</t>
    </rPh>
    <rPh sb="2" eb="4">
      <t>バンゴウ</t>
    </rPh>
    <phoneticPr fontId="8"/>
  </si>
  <si>
    <t>代表者の職・氏名</t>
    <rPh sb="0" eb="3">
      <t>ダイヒョウシャ</t>
    </rPh>
    <rPh sb="4" eb="5">
      <t>ショク</t>
    </rPh>
    <rPh sb="6" eb="8">
      <t>シメイ</t>
    </rPh>
    <phoneticPr fontId="8"/>
  </si>
  <si>
    <t>職　　名</t>
    <rPh sb="0" eb="1">
      <t>ショク</t>
    </rPh>
    <rPh sb="3" eb="4">
      <t>ナ</t>
    </rPh>
    <phoneticPr fontId="8"/>
  </si>
  <si>
    <t>氏　　名</t>
    <rPh sb="0" eb="1">
      <t>シ</t>
    </rPh>
    <rPh sb="3" eb="4">
      <t>ナ</t>
    </rPh>
    <phoneticPr fontId="8"/>
  </si>
  <si>
    <t>担　当　者
（事業所・施設）</t>
    <rPh sb="0" eb="1">
      <t>タン</t>
    </rPh>
    <rPh sb="2" eb="3">
      <t>トウ</t>
    </rPh>
    <rPh sb="4" eb="5">
      <t>シャ</t>
    </rPh>
    <rPh sb="7" eb="10">
      <t>ジギョウショ</t>
    </rPh>
    <rPh sb="11" eb="13">
      <t>シセツ</t>
    </rPh>
    <phoneticPr fontId="8"/>
  </si>
  <si>
    <t>連絡先</t>
    <rPh sb="0" eb="3">
      <t>レンラクサキ</t>
    </rPh>
    <phoneticPr fontId="8"/>
  </si>
  <si>
    <t>電話番号</t>
    <rPh sb="0" eb="2">
      <t>デンワ</t>
    </rPh>
    <rPh sb="2" eb="4">
      <t>バンゴウ</t>
    </rPh>
    <phoneticPr fontId="8"/>
  </si>
  <si>
    <t>E-mail</t>
    <phoneticPr fontId="8"/>
  </si>
  <si>
    <t>申請に関する担当者</t>
    <rPh sb="0" eb="2">
      <t>シンセイ</t>
    </rPh>
    <rPh sb="3" eb="4">
      <t>カン</t>
    </rPh>
    <rPh sb="6" eb="9">
      <t>タントウシャ</t>
    </rPh>
    <phoneticPr fontId="8"/>
  </si>
  <si>
    <t>Ⅰ　補助金等交付事前協議時</t>
    <rPh sb="2" eb="5">
      <t>ホジョキン</t>
    </rPh>
    <rPh sb="5" eb="6">
      <t>トウ</t>
    </rPh>
    <rPh sb="6" eb="8">
      <t>コウフ</t>
    </rPh>
    <rPh sb="8" eb="10">
      <t>ジゼン</t>
    </rPh>
    <rPh sb="10" eb="12">
      <t>キョウギ</t>
    </rPh>
    <rPh sb="12" eb="13">
      <t>ジ</t>
    </rPh>
    <phoneticPr fontId="113"/>
  </si>
  <si>
    <t>共通</t>
    <rPh sb="0" eb="2">
      <t>キョウツウ</t>
    </rPh>
    <phoneticPr fontId="3"/>
  </si>
  <si>
    <t>　※　このファイルは実績報告及び請求時にも使用しますので、保存をしておいてください。</t>
    <rPh sb="10" eb="12">
      <t>ジッセキ</t>
    </rPh>
    <rPh sb="12" eb="14">
      <t>ホウコク</t>
    </rPh>
    <rPh sb="14" eb="15">
      <t>オヨ</t>
    </rPh>
    <rPh sb="16" eb="18">
      <t>セイキュウ</t>
    </rPh>
    <rPh sb="18" eb="19">
      <t>ジ</t>
    </rPh>
    <rPh sb="21" eb="23">
      <t>シヨウ</t>
    </rPh>
    <rPh sb="29" eb="31">
      <t>ホゾン</t>
    </rPh>
    <phoneticPr fontId="113"/>
  </si>
  <si>
    <t>【申請時提出書類】</t>
    <rPh sb="1" eb="3">
      <t>シンセイ</t>
    </rPh>
    <rPh sb="3" eb="4">
      <t>ジ</t>
    </rPh>
    <rPh sb="4" eb="6">
      <t>テイシュツ</t>
    </rPh>
    <rPh sb="6" eb="8">
      <t>ショルイ</t>
    </rPh>
    <phoneticPr fontId="113"/>
  </si>
  <si>
    <t>必要に応じてご用意ください。</t>
    <rPh sb="0" eb="2">
      <t>ヒツヨウ</t>
    </rPh>
    <rPh sb="3" eb="4">
      <t>オウ</t>
    </rPh>
    <rPh sb="7" eb="9">
      <t>ヨウイ</t>
    </rPh>
    <phoneticPr fontId="3"/>
  </si>
  <si>
    <t>【書類の提出先・データの送信先】</t>
    <rPh sb="1" eb="3">
      <t>ショルイ</t>
    </rPh>
    <rPh sb="4" eb="6">
      <t>テイシュツ</t>
    </rPh>
    <rPh sb="6" eb="7">
      <t>サキ</t>
    </rPh>
    <rPh sb="12" eb="14">
      <t>ソウシン</t>
    </rPh>
    <rPh sb="14" eb="15">
      <t>サキ</t>
    </rPh>
    <phoneticPr fontId="113"/>
  </si>
  <si>
    <t>　　〒673‐8686</t>
    <phoneticPr fontId="113"/>
  </si>
  <si>
    <t>　　明石市中崎１丁目５－１　明石市役所　高齢者総合支援室　給付係宛</t>
    <rPh sb="2" eb="5">
      <t>アカシシ</t>
    </rPh>
    <rPh sb="5" eb="7">
      <t>ナカサキ</t>
    </rPh>
    <rPh sb="8" eb="10">
      <t>チョウメ</t>
    </rPh>
    <rPh sb="14" eb="16">
      <t>アカシ</t>
    </rPh>
    <rPh sb="16" eb="19">
      <t>シヤクショ</t>
    </rPh>
    <rPh sb="20" eb="23">
      <t>コウレイシャ</t>
    </rPh>
    <rPh sb="23" eb="25">
      <t>ソウゴウ</t>
    </rPh>
    <rPh sb="25" eb="27">
      <t>シエン</t>
    </rPh>
    <rPh sb="27" eb="28">
      <t>シツ</t>
    </rPh>
    <rPh sb="29" eb="31">
      <t>キュウフ</t>
    </rPh>
    <rPh sb="31" eb="32">
      <t>カカリ</t>
    </rPh>
    <rPh sb="32" eb="33">
      <t>アテ</t>
    </rPh>
    <phoneticPr fontId="113"/>
  </si>
  <si>
    <t>　　TEL</t>
    <phoneticPr fontId="8"/>
  </si>
  <si>
    <t>078-918-5091</t>
    <phoneticPr fontId="8"/>
  </si>
  <si>
    <t>　　E-mail;</t>
    <phoneticPr fontId="113"/>
  </si>
  <si>
    <t>kaigo-sitei@city.akashi.lg.jp</t>
    <phoneticPr fontId="3"/>
  </si>
  <si>
    <t>【データ送信時の注意事項】</t>
    <rPh sb="4" eb="6">
      <t>ソウシン</t>
    </rPh>
    <rPh sb="6" eb="7">
      <t>ジ</t>
    </rPh>
    <rPh sb="8" eb="10">
      <t>チュウイ</t>
    </rPh>
    <rPh sb="10" eb="12">
      <t>ジコウ</t>
    </rPh>
    <phoneticPr fontId="8"/>
  </si>
  <si>
    <t>　　提出の際には必ずファイル名の冒頭の【】内に申請者名（法人または事業所名）を入力してください。</t>
    <rPh sb="23" eb="25">
      <t>シンセイ</t>
    </rPh>
    <rPh sb="25" eb="26">
      <t>シャ</t>
    </rPh>
    <rPh sb="26" eb="27">
      <t>メイ</t>
    </rPh>
    <rPh sb="28" eb="30">
      <t>ホウジン</t>
    </rPh>
    <rPh sb="33" eb="36">
      <t>ジギョウショ</t>
    </rPh>
    <rPh sb="36" eb="37">
      <t>メイ</t>
    </rPh>
    <phoneticPr fontId="8"/>
  </si>
  <si>
    <t>　　　　例）ファイル名「【社会福祉法人〇〇会】介護サービス継続支援事業補助申請等様式.xlsx」</t>
    <phoneticPr fontId="8"/>
  </si>
  <si>
    <t>　　メール送信の際の件名は以下の通りとしてください</t>
    <phoneticPr fontId="8"/>
  </si>
  <si>
    <t>　　件名「介護サービス継続支援事業補助金交付申請について」</t>
    <rPh sb="2" eb="4">
      <t>ケンメイ</t>
    </rPh>
    <rPh sb="5" eb="7">
      <t>カイゴ</t>
    </rPh>
    <rPh sb="11" eb="13">
      <t>ケイゾク</t>
    </rPh>
    <rPh sb="13" eb="15">
      <t>シエン</t>
    </rPh>
    <rPh sb="15" eb="17">
      <t>ジギョウ</t>
    </rPh>
    <rPh sb="17" eb="20">
      <t>ホジョキン</t>
    </rPh>
    <rPh sb="20" eb="22">
      <t>コウフ</t>
    </rPh>
    <rPh sb="22" eb="24">
      <t>シンセイ</t>
    </rPh>
    <phoneticPr fontId="8"/>
  </si>
  <si>
    <t>代表者職名：</t>
    <rPh sb="0" eb="3">
      <t>ダイヒョウシャ</t>
    </rPh>
    <rPh sb="3" eb="4">
      <t>ショク</t>
    </rPh>
    <phoneticPr fontId="8"/>
  </si>
  <si>
    <t>氏名：</t>
    <rPh sb="0" eb="2">
      <t>シメイ</t>
    </rPh>
    <phoneticPr fontId="3"/>
  </si>
  <si>
    <t>令和</t>
    <rPh sb="0" eb="2">
      <t>レイワ</t>
    </rPh>
    <phoneticPr fontId="3"/>
  </si>
  <si>
    <t>年</t>
    <rPh sb="0" eb="1">
      <t>ネン</t>
    </rPh>
    <phoneticPr fontId="3"/>
  </si>
  <si>
    <t>月</t>
    <rPh sb="0" eb="1">
      <t>ツキ</t>
    </rPh>
    <phoneticPr fontId="3"/>
  </si>
  <si>
    <t>日</t>
    <rPh sb="0" eb="1">
      <t>ニチ</t>
    </rPh>
    <phoneticPr fontId="3"/>
  </si>
  <si>
    <t>（別紙１）</t>
    <rPh sb="1" eb="3">
      <t>ベッシ</t>
    </rPh>
    <phoneticPr fontId="8"/>
  </si>
  <si>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</si>
  <si>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</si>
  <si>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</si>
  <si>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</si>
  <si>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</si>
  <si>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</si>
  <si>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</si>
  <si>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</si>
  <si>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</si>
  <si>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（別紙４）</t>
    <rPh sb="1" eb="3">
      <t>ベッシ</t>
    </rPh>
    <phoneticPr fontId="3"/>
  </si>
  <si>
    <t>（別紙５）</t>
    <rPh sb="1" eb="3">
      <t>ベッシ</t>
    </rPh>
    <phoneticPr fontId="3"/>
  </si>
  <si>
    <t>（別紙６）</t>
    <rPh sb="1" eb="3">
      <t>ベッシ</t>
    </rPh>
    <phoneticPr fontId="3"/>
  </si>
  <si>
    <t>様式名称</t>
    <rPh sb="0" eb="2">
      <t>ヨウシキ</t>
    </rPh>
    <rPh sb="2" eb="4">
      <t>メイショウ</t>
    </rPh>
    <phoneticPr fontId="3"/>
  </si>
  <si>
    <t>収支予算書</t>
    <phoneticPr fontId="3"/>
  </si>
  <si>
    <t>別紙１　</t>
    <rPh sb="0" eb="2">
      <t>ベッシ</t>
    </rPh>
    <phoneticPr fontId="3"/>
  </si>
  <si>
    <t>介護事業所等サービス継続支援事業補助金所要額調書（その１）</t>
    <phoneticPr fontId="3"/>
  </si>
  <si>
    <t>別紙２　</t>
    <rPh sb="0" eb="2">
      <t>ベッシ</t>
    </rPh>
    <phoneticPr fontId="3"/>
  </si>
  <si>
    <t>介護事業所等サービス継続支援事業補助金所要内訳書（その１）　　</t>
    <phoneticPr fontId="3"/>
  </si>
  <si>
    <t>感染対策等を行った上での施設内療養に要する費用所要額一覧</t>
    <phoneticPr fontId="3"/>
  </si>
  <si>
    <t>別紙４</t>
    <rPh sb="0" eb="2">
      <t>ベッシ</t>
    </rPh>
    <phoneticPr fontId="3"/>
  </si>
  <si>
    <t>感染対策等を行った上での施設内療養に要する費用（追加補助対象分）の所要額一覧</t>
    <phoneticPr fontId="3"/>
  </si>
  <si>
    <t>別紙５　</t>
    <rPh sb="0" eb="2">
      <t>ベッシ</t>
    </rPh>
    <phoneticPr fontId="3"/>
  </si>
  <si>
    <t>感染対策等を行った上での施設内療養に要する費用の補助に係るチェックリスト</t>
    <phoneticPr fontId="3"/>
  </si>
  <si>
    <t>別紙６　</t>
    <rPh sb="0" eb="2">
      <t>ベッシ</t>
    </rPh>
    <phoneticPr fontId="3"/>
  </si>
  <si>
    <t>介護事業所等サービス継続支援事業補助金所要額調書（その２）</t>
    <phoneticPr fontId="3"/>
  </si>
  <si>
    <t>別紙７　　</t>
    <rPh sb="0" eb="2">
      <t>ベッシ</t>
    </rPh>
    <phoneticPr fontId="3"/>
  </si>
  <si>
    <t>介護事業所等サービス継続支援事業補助金所要内訳書（その２）</t>
    <phoneticPr fontId="3"/>
  </si>
  <si>
    <t>別紙３</t>
    <rPh sb="0" eb="2">
      <t>ベッシ</t>
    </rPh>
    <phoneticPr fontId="3"/>
  </si>
  <si>
    <t>別紙８　</t>
    <rPh sb="0" eb="2">
      <t>ベッシ</t>
    </rPh>
    <phoneticPr fontId="3"/>
  </si>
  <si>
    <t>　①　シート「別紙３①」に必要事項を入力します。</t>
    <rPh sb="7" eb="9">
      <t>ベッシ</t>
    </rPh>
    <rPh sb="13" eb="15">
      <t>ヒツヨウ</t>
    </rPh>
    <rPh sb="15" eb="17">
      <t>ジコウ</t>
    </rPh>
    <rPh sb="18" eb="20">
      <t>ニュウリョク</t>
    </rPh>
    <phoneticPr fontId="113"/>
  </si>
  <si>
    <t>　　　※対象事業所が4事業所以上ある場合、シート「別紙３③」をコピーし、名称を「別紙３④」、「別紙３⑤」</t>
    <rPh sb="25" eb="27">
      <t>ベッシ</t>
    </rPh>
    <rPh sb="40" eb="42">
      <t>ベッシ</t>
    </rPh>
    <rPh sb="47" eb="49">
      <t>ベッシ</t>
    </rPh>
    <phoneticPr fontId="3"/>
  </si>
  <si>
    <t>　　　と通し番号をつけて利用してください。</t>
    <phoneticPr fontId="3"/>
  </si>
  <si>
    <t>　　補助事業の対象となる経費の（３）に該当する場合のみ「別紙８①」シートにも入力。</t>
    <rPh sb="28" eb="30">
      <t>ベッシ</t>
    </rPh>
    <phoneticPr fontId="3"/>
  </si>
  <si>
    <t>　　　【注】 (1)シート「別紙８①」から作成すること。また、対象施設・事業所別に作成すること【複数作成が必要な場合は、「別紙８①」をコピーの上、シートの名前を「別紙８②」又は「別紙８③」と変更</t>
    <rPh sb="4" eb="5">
      <t>チュウ</t>
    </rPh>
    <rPh sb="14" eb="16">
      <t>ベッシ</t>
    </rPh>
    <rPh sb="21" eb="23">
      <t>サクセイ</t>
    </rPh>
    <rPh sb="31" eb="33">
      <t>タイショウ</t>
    </rPh>
    <rPh sb="33" eb="35">
      <t>シセツ</t>
    </rPh>
    <rPh sb="36" eb="39">
      <t>ジギョウショ</t>
    </rPh>
    <rPh sb="39" eb="40">
      <t>ベツ</t>
    </rPh>
    <rPh sb="41" eb="43">
      <t>サクセイ</t>
    </rPh>
    <rPh sb="48" eb="50">
      <t>フクスウ</t>
    </rPh>
    <rPh sb="50" eb="52">
      <t>サクセイ</t>
    </rPh>
    <rPh sb="53" eb="55">
      <t>ヒツヨウ</t>
    </rPh>
    <rPh sb="56" eb="58">
      <t>バアイ</t>
    </rPh>
    <rPh sb="61" eb="63">
      <t>ベッシ</t>
    </rPh>
    <rPh sb="71" eb="72">
      <t>ウエ</t>
    </rPh>
    <rPh sb="77" eb="79">
      <t>ナマエ</t>
    </rPh>
    <rPh sb="86" eb="87">
      <t>マタ</t>
    </rPh>
    <rPh sb="89" eb="91">
      <t>ベッシ</t>
    </rPh>
    <rPh sb="95" eb="97">
      <t>ヘンコウ</t>
    </rPh>
    <phoneticPr fontId="5"/>
  </si>
  <si>
    <t>　　　また各「別紙３」シートに入力した内容が正しく反映されているか確認します。</t>
    <rPh sb="5" eb="6">
      <t>カク</t>
    </rPh>
    <rPh sb="7" eb="9">
      <t>ベッシ</t>
    </rPh>
    <rPh sb="15" eb="17">
      <t>ニュウリョク</t>
    </rPh>
    <rPh sb="33" eb="35">
      <t>カクニン</t>
    </rPh>
    <phoneticPr fontId="113"/>
  </si>
  <si>
    <t>〇提出書類（事前協議書と併せてご提出ください）</t>
    <rPh sb="1" eb="3">
      <t>テイシュツ</t>
    </rPh>
    <rPh sb="3" eb="5">
      <t>ショルイ</t>
    </rPh>
    <rPh sb="6" eb="8">
      <t>ジゼン</t>
    </rPh>
    <rPh sb="8" eb="10">
      <t>キョウギ</t>
    </rPh>
    <rPh sb="10" eb="11">
      <t>ショ</t>
    </rPh>
    <rPh sb="12" eb="13">
      <t>アワ</t>
    </rPh>
    <rPh sb="16" eb="18">
      <t>テイシュツ</t>
    </rPh>
    <phoneticPr fontId="113"/>
  </si>
  <si>
    <t>（別紙4のとおり）</t>
    <phoneticPr fontId="3"/>
  </si>
  <si>
    <t>（別紙5のとおり）</t>
    <phoneticPr fontId="3"/>
  </si>
  <si>
    <t>　　　【注】 (1)シート「別紙３①」から作成すること。また、対象施設・事業所別に作成すること【複数作成が必要な場合は、「別紙３①」をコピーの上、シートの名前を「別紙３④」又は「別紙３⑤」と変更してシートを増やすと本様式に自動的に反映】</t>
    <rPh sb="4" eb="5">
      <t>チュウ</t>
    </rPh>
    <rPh sb="14" eb="16">
      <t>ベッシ</t>
    </rPh>
    <rPh sb="21" eb="23">
      <t>サクセイ</t>
    </rPh>
    <rPh sb="31" eb="33">
      <t>タイショウ</t>
    </rPh>
    <rPh sb="33" eb="35">
      <t>シセツ</t>
    </rPh>
    <rPh sb="36" eb="39">
      <t>ジギョウショ</t>
    </rPh>
    <rPh sb="39" eb="40">
      <t>ベツ</t>
    </rPh>
    <rPh sb="41" eb="43">
      <t>サクセイ</t>
    </rPh>
    <rPh sb="48" eb="50">
      <t>フクスウ</t>
    </rPh>
    <rPh sb="50" eb="52">
      <t>サクセイ</t>
    </rPh>
    <rPh sb="53" eb="55">
      <t>ヒツヨウ</t>
    </rPh>
    <rPh sb="56" eb="58">
      <t>バアイ</t>
    </rPh>
    <rPh sb="61" eb="63">
      <t>ベッシ</t>
    </rPh>
    <rPh sb="71" eb="72">
      <t>ウエ</t>
    </rPh>
    <rPh sb="77" eb="79">
      <t>ナマエ</t>
    </rPh>
    <rPh sb="81" eb="83">
      <t>ベッシ</t>
    </rPh>
    <rPh sb="86" eb="87">
      <t>マタ</t>
    </rPh>
    <rPh sb="89" eb="91">
      <t>ベッシ</t>
    </rPh>
    <rPh sb="95" eb="97">
      <t>ヘンコウ</t>
    </rPh>
    <rPh sb="103" eb="104">
      <t>フ</t>
    </rPh>
    <rPh sb="107" eb="108">
      <t>ホン</t>
    </rPh>
    <rPh sb="108" eb="110">
      <t>ヨウシキ</t>
    </rPh>
    <rPh sb="111" eb="113">
      <t>ジドウ</t>
    </rPh>
    <rPh sb="113" eb="114">
      <t>テキ</t>
    </rPh>
    <rPh sb="115" eb="117">
      <t>ハンエイ</t>
    </rPh>
    <phoneticPr fontId="5"/>
  </si>
  <si>
    <t>　　　　　　 (2) Ａ欄及びＤ欄は、対象事業所・施設別に作成した別紙3-1の内訳書の合計額を転記すること。（自動反映）</t>
    <rPh sb="17" eb="19">
      <t>シュベツ</t>
    </rPh>
    <rPh sb="19" eb="21">
      <t>タイショウ</t>
    </rPh>
    <rPh sb="21" eb="24">
      <t>ジギョウショ</t>
    </rPh>
    <rPh sb="25" eb="27">
      <t>シセツ</t>
    </rPh>
    <rPh sb="27" eb="28">
      <t>ベツ</t>
    </rPh>
    <rPh sb="29" eb="31">
      <t>サクセイ</t>
    </rPh>
    <rPh sb="41" eb="43">
      <t>ゴウケイ</t>
    </rPh>
    <rPh sb="55" eb="57">
      <t>ジドウ</t>
    </rPh>
    <rPh sb="57" eb="59">
      <t>ハンエイ</t>
    </rPh>
    <phoneticPr fontId="5"/>
  </si>
  <si>
    <t>　　　　　　 (2) Ａ欄及びＤ欄は、対象事業所・施設等別に作成した別紙8の内訳書の合計額を転記すること。（自動反映）</t>
    <rPh sb="17" eb="19">
      <t>シュベツ</t>
    </rPh>
    <rPh sb="19" eb="21">
      <t>タイショウ</t>
    </rPh>
    <rPh sb="21" eb="24">
      <t>ジギョウショ</t>
    </rPh>
    <rPh sb="25" eb="27">
      <t>シセツ</t>
    </rPh>
    <rPh sb="27" eb="28">
      <t>トウ</t>
    </rPh>
    <rPh sb="28" eb="29">
      <t>ベツ</t>
    </rPh>
    <rPh sb="30" eb="32">
      <t>サクセイ</t>
    </rPh>
    <rPh sb="40" eb="42">
      <t>ゴウケイ</t>
    </rPh>
    <rPh sb="54" eb="56">
      <t>ジドウ</t>
    </rPh>
    <rPh sb="56" eb="58">
      <t>ハンエイ</t>
    </rPh>
    <phoneticPr fontId="5"/>
  </si>
  <si>
    <t>交付申請書兼請求書</t>
    <phoneticPr fontId="3"/>
  </si>
  <si>
    <t>その他、市が指示する書類</t>
    <phoneticPr fontId="3"/>
  </si>
  <si>
    <t>　　　※セルに塗りつぶしのある個所に入力</t>
    <phoneticPr fontId="3"/>
  </si>
  <si>
    <t>（別紙７）</t>
    <rPh sb="1" eb="3">
      <t>ベッシ</t>
    </rPh>
    <phoneticPr fontId="5"/>
  </si>
  <si>
    <t>シート</t>
    <phoneticPr fontId="3"/>
  </si>
  <si>
    <t>補助金交付要領第3条
（１）（２）に該当する場合</t>
    <rPh sb="0" eb="3">
      <t>ホジョキン</t>
    </rPh>
    <rPh sb="3" eb="5">
      <t>コウフ</t>
    </rPh>
    <rPh sb="5" eb="7">
      <t>ヨウリョウ</t>
    </rPh>
    <rPh sb="7" eb="8">
      <t>ダイ</t>
    </rPh>
    <rPh sb="9" eb="10">
      <t>ジョウ</t>
    </rPh>
    <phoneticPr fontId="3"/>
  </si>
  <si>
    <t>補助金交付要領第3条
（３）に該当する場合</t>
    <rPh sb="2" eb="3">
      <t>キン</t>
    </rPh>
    <rPh sb="3" eb="5">
      <t>コウフ</t>
    </rPh>
    <rPh sb="5" eb="7">
      <t>ヨウリョウ</t>
    </rPh>
    <rPh sb="7" eb="8">
      <t>ダイ</t>
    </rPh>
    <rPh sb="9" eb="10">
      <t>ジョウ</t>
    </rPh>
    <phoneticPr fontId="3"/>
  </si>
  <si>
    <t>補助金交付要領第3条
（１）（２）に該当する場合</t>
    <rPh sb="2" eb="3">
      <t>キン</t>
    </rPh>
    <rPh sb="3" eb="5">
      <t>コウフ</t>
    </rPh>
    <rPh sb="5" eb="7">
      <t>ヨウリョウ</t>
    </rPh>
    <rPh sb="7" eb="8">
      <t>ダイ</t>
    </rPh>
    <rPh sb="9" eb="10">
      <t>ジョウ</t>
    </rPh>
    <phoneticPr fontId="3"/>
  </si>
  <si>
    <t>　②　施設内療養がある場合「別紙４」「別紙５」「別紙６」シートを入力。</t>
    <rPh sb="3" eb="5">
      <t>シセツ</t>
    </rPh>
    <rPh sb="5" eb="6">
      <t>ナイ</t>
    </rPh>
    <rPh sb="6" eb="8">
      <t>リョウヨウ</t>
    </rPh>
    <rPh sb="11" eb="13">
      <t>バアイ</t>
    </rPh>
    <rPh sb="14" eb="16">
      <t>ベッシ</t>
    </rPh>
    <rPh sb="19" eb="21">
      <t>ベッシ</t>
    </rPh>
    <rPh sb="24" eb="26">
      <t>ベッシ</t>
    </rPh>
    <rPh sb="32" eb="34">
      <t>ニュウリョク</t>
    </rPh>
    <phoneticPr fontId="3"/>
  </si>
  <si>
    <t>　③　シート「別紙２」を開き、「申請者」「担当者」の情報を入力してください。</t>
    <rPh sb="7" eb="9">
      <t>ベッシ</t>
    </rPh>
    <rPh sb="12" eb="13">
      <t>ヒラ</t>
    </rPh>
    <rPh sb="16" eb="19">
      <t>シンセイシャ</t>
    </rPh>
    <rPh sb="21" eb="24">
      <t>タントウシャ</t>
    </rPh>
    <rPh sb="26" eb="28">
      <t>ジョウホウ</t>
    </rPh>
    <rPh sb="29" eb="31">
      <t>ニュウリョク</t>
    </rPh>
    <phoneticPr fontId="113"/>
  </si>
  <si>
    <t>　④　シート「収支予算書」を開き、収支の額が一致しているか等を確認する。</t>
    <rPh sb="7" eb="9">
      <t>シュウシ</t>
    </rPh>
    <rPh sb="9" eb="12">
      <t>ヨサンショ</t>
    </rPh>
    <rPh sb="14" eb="15">
      <t>ヒラ</t>
    </rPh>
    <rPh sb="17" eb="19">
      <t>シュウシ</t>
    </rPh>
    <rPh sb="20" eb="21">
      <t>ガク</t>
    </rPh>
    <rPh sb="22" eb="24">
      <t>イッチ</t>
    </rPh>
    <rPh sb="29" eb="30">
      <t>ナド</t>
    </rPh>
    <rPh sb="31" eb="33">
      <t>カクニン</t>
    </rPh>
    <phoneticPr fontId="113"/>
  </si>
  <si>
    <t>　⑤　事前協議書と併せて、下記提出先にデータをメール送信ください。</t>
    <rPh sb="3" eb="5">
      <t>ジゼン</t>
    </rPh>
    <rPh sb="5" eb="7">
      <t>キョウギ</t>
    </rPh>
    <rPh sb="7" eb="8">
      <t>ショ</t>
    </rPh>
    <rPh sb="9" eb="10">
      <t>アワ</t>
    </rPh>
    <rPh sb="13" eb="15">
      <t>カキ</t>
    </rPh>
    <rPh sb="15" eb="17">
      <t>テイシュツ</t>
    </rPh>
    <rPh sb="17" eb="18">
      <t>サキ</t>
    </rPh>
    <rPh sb="26" eb="28">
      <t>ソウシン</t>
    </rPh>
    <phoneticPr fontId="113"/>
  </si>
  <si>
    <t>　　　※対象事業所を複数同時に申請する場合、次いで「別紙３②」、「別紙３③」を入力してください。</t>
    <rPh sb="10" eb="12">
      <t>フクスウ</t>
    </rPh>
    <rPh sb="12" eb="14">
      <t>ドウジ</t>
    </rPh>
    <rPh sb="15" eb="17">
      <t>シンセイ</t>
    </rPh>
    <rPh sb="26" eb="28">
      <t>ベッシ</t>
    </rPh>
    <rPh sb="33" eb="35">
      <t>ベッシ</t>
    </rPh>
    <phoneticPr fontId="3"/>
  </si>
  <si>
    <t>　　　　ただし、入所施設・居住系、短期入所系を複数同時に申請する場合、別のファイルで作成してください。</t>
    <rPh sb="8" eb="10">
      <t>ニュウショ</t>
    </rPh>
    <rPh sb="10" eb="12">
      <t>シセツ</t>
    </rPh>
    <rPh sb="13" eb="15">
      <t>キョジュウ</t>
    </rPh>
    <rPh sb="15" eb="16">
      <t>ケイ</t>
    </rPh>
    <rPh sb="17" eb="19">
      <t>タンキ</t>
    </rPh>
    <rPh sb="19" eb="21">
      <t>ニュウショ</t>
    </rPh>
    <rPh sb="21" eb="22">
      <t>ケイ</t>
    </rPh>
    <rPh sb="23" eb="25">
      <t>フクスウ</t>
    </rPh>
    <rPh sb="25" eb="27">
      <t>ドウジ</t>
    </rPh>
    <rPh sb="28" eb="30">
      <t>シンセイ</t>
    </rPh>
    <rPh sb="32" eb="34">
      <t>バアイ</t>
    </rPh>
    <phoneticPr fontId="3"/>
  </si>
  <si>
    <t>　　入所系、短期入所を同時申請する場合　各々別のExcelファイルの別紙３①に入力</t>
    <rPh sb="11" eb="13">
      <t>ドウジ</t>
    </rPh>
    <rPh sb="13" eb="15">
      <t>シンセイ</t>
    </rPh>
    <phoneticPr fontId="3"/>
  </si>
  <si>
    <t>例：入所系、通所系を同時申請する場合　　別紙３①に入所系、別紙３②に通所系を入力　　　
　　</t>
    <rPh sb="0" eb="1">
      <t>レイ</t>
    </rPh>
    <rPh sb="2" eb="4">
      <t>ニュウショ</t>
    </rPh>
    <rPh sb="4" eb="5">
      <t>ケイ</t>
    </rPh>
    <rPh sb="6" eb="8">
      <t>ツウショ</t>
    </rPh>
    <rPh sb="8" eb="9">
      <t>ケイ</t>
    </rPh>
    <rPh sb="10" eb="12">
      <t>ドウジ</t>
    </rPh>
    <rPh sb="12" eb="14">
      <t>シンセイ</t>
    </rPh>
    <rPh sb="16" eb="18">
      <t>バアイ</t>
    </rPh>
    <rPh sb="20" eb="22">
      <t>ベッシ</t>
    </rPh>
    <rPh sb="25" eb="27">
      <t>ニュウショ</t>
    </rPh>
    <rPh sb="27" eb="28">
      <t>ケイ</t>
    </rPh>
    <rPh sb="29" eb="31">
      <t>ベッシ</t>
    </rPh>
    <rPh sb="34" eb="36">
      <t>ツウショ</t>
    </rPh>
    <rPh sb="36" eb="37">
      <t>ケイ</t>
    </rPh>
    <rPh sb="38" eb="40">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</si>
</sst>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176" formatCode="#,##0.00_);[Red]\(#,##0.00\)"/>
    <numFmt numFmtId="177" formatCode="#,##0_ "/>
    <numFmt numFmtId="178" formatCode="#,##0_ ;[Red]\-#,##0\ "/>
    <numFmt numFmtId="179" formatCode="#,##0_);[Red]\(#,##0\)"/>
    <numFmt numFmtId="180" formatCode="[$-411]ggge&quot;年&quot;m&quot;月&quot;d&quot;日&quot;;@"/>
    <numFmt numFmtId="181" formatCode="0_);[Red]\(0\)"/>
    <numFmt numFmtId="182" formatCode="#,##0&quot;円&quot;"/>
    <numFmt numFmtId="183" formatCode="[$-411]ge\.m\.d;@"/>
    <numFmt numFmtId="184" formatCode="#"/>
  </numFmts>
  <fonts count="122">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6"/>
      <name val="ＭＳ Ｐゴシック"/>
      <family val="2"/>
      <charset val="128"/>
      <scheme val="minor"/>
    </font>
    <font>
      <sz val="11"/>
      <name val="ＭＳ Ｐゴシック"/>
      <family val="3"/>
      <charset val="128"/>
    </font>
    <font>
      <sz val="6"/>
      <name val="ＭＳ Ｐ明朝"/>
      <family val="1"/>
      <charset val="128"/>
    </font>
    <font>
      <sz val="9"/>
      <name val="ＭＳ Ｐ明朝"/>
      <family val="1"/>
      <charset val="128"/>
    </font>
    <font>
      <sz val="11"/>
      <name val="ＭＳ Ｐ明朝"/>
      <family val="1"/>
      <charset val="128"/>
    </font>
    <font>
      <sz val="6"/>
      <name val="ＭＳ Ｐゴシック"/>
      <family val="3"/>
      <charset val="128"/>
    </font>
    <font>
      <sz val="10"/>
      <name val="ＭＳ 明朝"/>
      <family val="1"/>
      <charset val="128"/>
    </font>
    <font>
      <sz val="11"/>
      <color theme="1"/>
      <name val="ＭＳ Ｐゴシック"/>
      <family val="2"/>
      <charset val="128"/>
      <scheme val="minor"/>
    </font>
    <font>
      <sz val="14"/>
      <color theme="1"/>
      <name val="メイリオ"/>
      <family val="3"/>
      <charset val="128"/>
    </font>
    <font>
      <sz val="11"/>
      <color theme="1"/>
      <name val="メイリオ"/>
      <family val="3"/>
      <charset val="128"/>
    </font>
    <font>
      <sz val="12"/>
      <color theme="1"/>
      <name val="メイリオ"/>
      <family val="3"/>
      <charset val="128"/>
    </font>
    <font>
      <sz val="12"/>
      <name val="メイリオ"/>
      <family val="3"/>
      <charset val="128"/>
    </font>
    <font>
      <sz val="10"/>
      <color theme="1"/>
      <name val="メイリオ"/>
      <family val="3"/>
      <charset val="128"/>
    </font>
    <font>
      <sz val="1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11"/>
      <name val="Meiryo UI"/>
      <family val="3"/>
      <charset val="128"/>
    </font>
    <font>
      <sz val="11"/>
      <color theme="1"/>
      <name val="Meiryo UI"/>
      <family val="3"/>
      <charset val="128"/>
    </font>
    <font>
      <b/>
      <sz val="16"/>
      <name val="Meiryo UI"/>
      <family val="3"/>
      <charset val="128"/>
    </font>
    <font>
      <sz val="9"/>
      <name val="Meiryo UI"/>
      <family val="3"/>
      <charset val="128"/>
    </font>
    <font>
      <b/>
      <sz val="11"/>
      <name val="Meiryo UI"/>
      <family val="3"/>
      <charset val="128"/>
    </font>
    <font>
      <b/>
      <sz val="12"/>
      <name val="Meiryo UI"/>
      <family val="3"/>
      <charset val="128"/>
    </font>
    <font>
      <sz val="12"/>
      <color theme="1"/>
      <name val="ＭＳ Ｐゴシック"/>
      <family val="2"/>
      <charset val="128"/>
      <scheme val="minor"/>
    </font>
    <font>
      <b/>
      <sz val="11"/>
      <color rgb="FFFF0000"/>
      <name val="ＭＳ Ｐゴシック"/>
      <family val="3"/>
      <charset val="128"/>
      <scheme val="minor"/>
    </font>
    <font>
      <b/>
      <sz val="10"/>
      <color rgb="FFFF0000"/>
      <name val="Meiryo UI"/>
      <family val="3"/>
      <charset val="128"/>
    </font>
    <font>
      <sz val="12"/>
      <color theme="1"/>
      <name val="Meiryo UI"/>
      <family val="3"/>
      <charset val="128"/>
    </font>
    <font>
      <sz val="11"/>
      <name val="ＭＳ 明朝"/>
      <family val="1"/>
      <charset val="128"/>
    </font>
    <font>
      <sz val="11"/>
      <color rgb="FFFF0000"/>
      <name val="ＭＳ Ｐゴシック"/>
      <family val="3"/>
      <charset val="128"/>
      <scheme val="minor"/>
    </font>
    <font>
      <sz val="10"/>
      <name val="Meiryo UI"/>
      <family val="3"/>
      <charset val="128"/>
    </font>
    <font>
      <sz val="10"/>
      <color theme="1"/>
      <name val="Meiryo UI"/>
      <family val="3"/>
      <charset val="128"/>
    </font>
    <font>
      <b/>
      <sz val="11"/>
      <name val="Yu Gothic UI"/>
      <family val="3"/>
      <charset val="128"/>
    </font>
    <font>
      <b/>
      <sz val="12"/>
      <color rgb="FFFF0000"/>
      <name val="HG丸ｺﾞｼｯｸM-PRO"/>
      <family val="3"/>
      <charset val="128"/>
    </font>
    <font>
      <sz val="11"/>
      <color rgb="FFFF0000"/>
      <name val="Meiryo UI"/>
      <family val="3"/>
      <charset val="128"/>
    </font>
    <font>
      <b/>
      <sz val="11"/>
      <color rgb="FFFF0000"/>
      <name val="Meiryo UI"/>
      <family val="3"/>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
      <color theme="1"/>
      <name val="ＭＳ Ｐゴシック"/>
      <family val="3"/>
      <charset val="128"/>
      <scheme val="minor"/>
    </font>
    <font>
      <sz val="10"/>
      <name val="ＭＳ Ｐゴシック"/>
      <family val="3"/>
      <charset val="128"/>
      <scheme val="minor"/>
    </font>
    <font>
      <b/>
      <sz val="9"/>
      <color theme="1"/>
      <name val="ＭＳ Ｐゴシック"/>
      <family val="3"/>
      <charset val="128"/>
      <scheme val="minor"/>
    </font>
    <font>
      <b/>
      <sz val="10.5"/>
      <color theme="1"/>
      <name val="ＭＳ Ｐゴシック"/>
      <family val="3"/>
      <charset val="128"/>
      <scheme val="minor"/>
    </font>
    <font>
      <b/>
      <sz val="10.5"/>
      <color theme="1"/>
      <name val="ＭＳ Ｐ明朝"/>
      <family val="1"/>
      <charset val="128"/>
    </font>
    <font>
      <sz val="9"/>
      <color theme="1"/>
      <name val="ＭＳ Ｐ明朝"/>
      <family val="1"/>
      <charset val="128"/>
    </font>
    <font>
      <sz val="9"/>
      <color theme="1"/>
      <name val="ＭＳ Ｐ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8"/>
      <color theme="1"/>
      <name val="ＭＳ Ｐゴシック"/>
      <family val="3"/>
      <charset val="128"/>
      <scheme val="minor"/>
    </font>
    <font>
      <sz val="10"/>
      <name val="游ゴシック"/>
      <family val="3"/>
      <charset val="128"/>
    </font>
    <font>
      <sz val="11"/>
      <color theme="1"/>
      <name val="游ゴシック"/>
      <family val="3"/>
      <charset val="128"/>
    </font>
    <font>
      <b/>
      <sz val="10.5"/>
      <color theme="1"/>
      <name val="游ゴシック"/>
      <family val="3"/>
      <charset val="128"/>
    </font>
    <font>
      <sz val="12"/>
      <color theme="1"/>
      <name val="游ゴシック"/>
      <family val="3"/>
      <charset val="128"/>
    </font>
    <font>
      <sz val="12"/>
      <name val="游ゴシック"/>
      <family val="3"/>
      <charset val="128"/>
    </font>
    <font>
      <sz val="12"/>
      <color theme="1"/>
      <name val="ＭＳ ゴシック"/>
      <family val="3"/>
      <charset val="128"/>
    </font>
    <font>
      <sz val="6"/>
      <name val="ＭＳ 明朝"/>
      <family val="2"/>
      <charset val="128"/>
    </font>
    <font>
      <sz val="11"/>
      <color theme="1"/>
      <name val="ＭＳ ゴシック"/>
      <family val="3"/>
      <charset val="128"/>
    </font>
    <font>
      <b/>
      <sz val="11"/>
      <color theme="1"/>
      <name val="ＭＳ Ｐゴシック"/>
      <family val="2"/>
      <charset val="128"/>
      <scheme val="minor"/>
    </font>
    <font>
      <sz val="12"/>
      <color theme="1"/>
      <name val="HG丸ｺﾞｼｯｸM-PRO"/>
      <family val="3"/>
      <charset val="128"/>
    </font>
    <font>
      <sz val="12"/>
      <name val="ＭＳ Ｐゴシック"/>
      <family val="3"/>
      <charset val="128"/>
      <scheme val="minor"/>
    </font>
    <font>
      <sz val="12"/>
      <name val="ＭＳ Ｐゴシック"/>
      <family val="3"/>
      <charset val="128"/>
    </font>
    <font>
      <b/>
      <sz val="11"/>
      <name val="ＭＳ Ｐゴシック"/>
      <family val="3"/>
      <charset val="128"/>
    </font>
    <font>
      <b/>
      <sz val="16"/>
      <color rgb="FFFF0000"/>
      <name val="ＭＳ Ｐゴシック"/>
      <family val="3"/>
      <charset val="128"/>
    </font>
    <font>
      <b/>
      <sz val="12"/>
      <color theme="1"/>
      <name val="ＭＳ Ｐゴシック"/>
      <family val="3"/>
      <charset val="128"/>
      <scheme val="minor"/>
    </font>
    <font>
      <b/>
      <sz val="12"/>
      <color theme="1"/>
      <name val="ＭＳ ゴシック"/>
      <family val="3"/>
      <charset val="128"/>
    </font>
    <font>
      <sz val="10"/>
      <color theme="1"/>
      <name val="ＭＳ ゴシック"/>
      <family val="3"/>
      <charset val="128"/>
    </font>
    <font>
      <b/>
      <sz val="10"/>
      <color theme="1"/>
      <name val="ＭＳ ゴシック"/>
      <family val="3"/>
      <charset val="128"/>
    </font>
    <font>
      <b/>
      <sz val="11"/>
      <color theme="1"/>
      <name val="ＭＳ Ｐゴシック"/>
      <family val="3"/>
      <charset val="128"/>
      <scheme val="minor"/>
    </font>
    <font>
      <u/>
      <sz val="11"/>
      <color theme="1"/>
      <name val="ＭＳ Ｐゴシック"/>
      <family val="3"/>
      <charset val="128"/>
      <scheme val="minor"/>
    </font>
    <font>
      <sz val="18"/>
      <name val="ＭＳ Ｐゴシック"/>
      <family val="3"/>
      <charset val="128"/>
    </font>
    <font>
      <sz val="12"/>
      <color theme="1"/>
      <name val="ＭＳ Ｐゴシック"/>
      <family val="3"/>
      <charset val="128"/>
    </font>
    <font>
      <b/>
      <sz val="12"/>
      <color indexed="81"/>
      <name val="MS P ゴシック"/>
      <family val="3"/>
      <charset val="128"/>
    </font>
    <font>
      <sz val="6"/>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4"/>
      <color rgb="FFFF0000"/>
      <name val="Meiryo UI"/>
      <family val="3"/>
      <charset val="128"/>
    </font>
    <font>
      <sz val="14"/>
      <color theme="1"/>
      <name val="Meiryo UI"/>
      <family val="3"/>
      <charset val="128"/>
    </font>
    <font>
      <b/>
      <sz val="11"/>
      <color theme="1"/>
      <name val="Meiryo UI"/>
      <family val="3"/>
      <charset val="128"/>
    </font>
    <font>
      <b/>
      <sz val="26"/>
      <color rgb="FFFF0000"/>
      <name val="Meiryo UI"/>
      <family val="3"/>
      <charset val="128"/>
    </font>
    <font>
      <sz val="26"/>
      <color theme="1"/>
      <name val="ＭＳ Ｐゴシック"/>
      <family val="2"/>
      <charset val="128"/>
      <scheme val="minor"/>
    </font>
    <font>
      <b/>
      <sz val="11"/>
      <color indexed="81"/>
      <name val="MS P ゴシック"/>
      <family val="3"/>
      <charset val="128"/>
    </font>
    <font>
      <u/>
      <sz val="11"/>
      <color theme="10"/>
      <name val="ＭＳ Ｐゴシック"/>
      <family val="3"/>
      <charset val="128"/>
    </font>
    <font>
      <sz val="9"/>
      <name val="ＭＳ 明朝"/>
      <family val="1"/>
      <charset val="128"/>
    </font>
    <font>
      <b/>
      <sz val="12"/>
      <color rgb="FFFFFF00"/>
      <name val="HG丸ｺﾞｼｯｸM-PRO"/>
      <family val="3"/>
      <charset val="128"/>
    </font>
    <font>
      <sz val="9"/>
      <color indexed="81"/>
      <name val="MS P ゴシック"/>
      <family val="3"/>
      <charset val="128"/>
    </font>
    <font>
      <sz val="10"/>
      <color indexed="81"/>
      <name val="MS P ゴシック"/>
      <family val="3"/>
      <charset val="128"/>
    </font>
    <font>
      <sz val="11"/>
      <color indexed="81"/>
      <name val="MS P ゴシック"/>
      <family val="3"/>
      <charset val="128"/>
    </font>
    <font>
      <b/>
      <sz val="14"/>
      <color rgb="FFFFFF00"/>
      <name val="ＭＳ Ｐ明朝"/>
      <family val="1"/>
      <charset val="128"/>
    </font>
    <font>
      <sz val="11"/>
      <color indexed="9"/>
      <name val="MS P ゴシック"/>
      <family val="3"/>
      <charset val="128"/>
    </font>
    <font>
      <b/>
      <sz val="9"/>
      <color theme="1"/>
      <name val="ＭＳ ゴシック"/>
      <family val="3"/>
      <charset val="128"/>
    </font>
    <font>
      <b/>
      <sz val="8"/>
      <color theme="1"/>
      <name val="ＭＳ ゴシック"/>
      <family val="3"/>
      <charset val="128"/>
    </font>
    <font>
      <b/>
      <sz val="9"/>
      <color indexed="81"/>
      <name val="MS P ゴシック"/>
      <family val="3"/>
      <charset val="128"/>
    </font>
    <font>
      <b/>
      <sz val="9"/>
      <color rgb="FFFF0000"/>
      <name val="ＭＳ Ｐゴシック"/>
      <family val="3"/>
      <charset val="128"/>
      <scheme val="minor"/>
    </font>
    <font>
      <sz val="9"/>
      <color rgb="FFFF0000"/>
      <name val="メイリオ"/>
      <family val="3"/>
      <charset val="128"/>
    </font>
    <font>
      <b/>
      <u/>
      <sz val="9"/>
      <color rgb="FFFF0000"/>
      <name val="ＭＳ Ｐゴシック"/>
      <family val="3"/>
      <charset val="128"/>
      <scheme val="minor"/>
    </font>
    <font>
      <b/>
      <sz val="9"/>
      <color indexed="17"/>
      <name val="MS P ゴシック"/>
      <family val="3"/>
      <charset val="128"/>
    </font>
    <font>
      <b/>
      <u/>
      <sz val="9"/>
      <color indexed="17"/>
      <name val="MS P ゴシック"/>
      <family val="3"/>
      <charset val="128"/>
    </font>
    <font>
      <b/>
      <sz val="9"/>
      <name val="ＭＳ Ｐ明朝"/>
      <family val="1"/>
      <charset val="128"/>
    </font>
    <font>
      <sz val="9"/>
      <color indexed="10"/>
      <name val="MS P ゴシック"/>
      <family val="3"/>
      <charset val="128"/>
    </font>
    <font>
      <sz val="10"/>
      <name val="ＭＳ Ｐ明朝"/>
      <family val="1"/>
      <charset val="128"/>
    </font>
    <font>
      <b/>
      <sz val="14"/>
      <color theme="1"/>
      <name val="メイリオ"/>
      <family val="3"/>
      <charset val="128"/>
    </font>
    <font>
      <b/>
      <sz val="12"/>
      <color theme="1"/>
      <name val="メイリオ"/>
      <family val="3"/>
      <charset val="128"/>
    </font>
    <font>
      <sz val="9"/>
      <color theme="1"/>
      <name val="HG丸ｺﾞｼｯｸM-PRO"/>
      <family val="3"/>
      <charset val="128"/>
    </font>
    <font>
      <b/>
      <sz val="11"/>
      <color theme="1"/>
      <name val="游ゴシック"/>
      <family val="3"/>
      <charset val="128"/>
    </font>
    <font>
      <sz val="6"/>
      <name val="ＭＳ Ｐゴシック"/>
      <family val="3"/>
      <charset val="128"/>
      <scheme val="minor"/>
    </font>
    <font>
      <sz val="10.5"/>
      <name val="游ゴシック"/>
      <family val="3"/>
      <charset val="128"/>
    </font>
    <font>
      <b/>
      <sz val="11"/>
      <color rgb="FFFF0000"/>
      <name val="游ゴシック"/>
      <family val="3"/>
      <charset val="128"/>
    </font>
    <font>
      <sz val="10.5"/>
      <color theme="1"/>
      <name val="游ゴシック"/>
      <family val="3"/>
      <charset val="128"/>
    </font>
    <font>
      <u/>
      <sz val="11"/>
      <color theme="10"/>
      <name val="游ゴシック"/>
      <family val="3"/>
      <charset val="128"/>
    </font>
    <font>
      <sz val="14"/>
      <color theme="1"/>
      <name val="ＭＳ Ｐゴシック"/>
      <family val="3"/>
      <charset val="128"/>
      <scheme val="major"/>
    </font>
    <font>
      <sz val="16"/>
      <color theme="1"/>
      <name val="ＭＳ Ｐゴシック"/>
      <family val="3"/>
      <charset val="128"/>
      <scheme val="major"/>
    </font>
    <font>
      <sz val="11"/>
      <color theme="1"/>
      <name val="ＭＳ Ｐゴシック"/>
      <family val="3"/>
      <charset val="128"/>
    </font>
    <font>
      <sz val="11"/>
      <color rgb="FFFF0000"/>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tint="-4.9989318521683403E-2"/>
        <bgColor indexed="64"/>
      </patternFill>
    </fill>
  </fills>
  <borders count="7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diagonalUp="1">
      <left/>
      <right style="thin">
        <color indexed="64"/>
      </right>
      <top style="double">
        <color indexed="64"/>
      </top>
      <bottom style="thin">
        <color indexed="64"/>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indexed="64"/>
      </right>
      <top style="double">
        <color auto="1"/>
      </top>
      <bottom style="thin">
        <color auto="1"/>
      </bottom>
      <diagonal/>
    </border>
    <border>
      <left style="thin">
        <color auto="1"/>
      </left>
      <right style="thin">
        <color indexed="64"/>
      </right>
      <top style="thin">
        <color indexed="64"/>
      </top>
      <bottom style="dashed">
        <color indexed="64"/>
      </bottom>
      <diagonal/>
    </border>
    <border>
      <left style="thin">
        <color auto="1"/>
      </left>
      <right style="thin">
        <color indexed="64"/>
      </right>
      <top style="dashed">
        <color indexed="64"/>
      </top>
      <bottom/>
      <diagonal/>
    </border>
    <border diagonalUp="1">
      <left style="thin">
        <color auto="1"/>
      </left>
      <right style="thin">
        <color indexed="64"/>
      </right>
      <top style="double">
        <color indexed="64"/>
      </top>
      <bottom style="thin">
        <color indexed="64"/>
      </bottom>
      <diagonal style="thin">
        <color indexed="64"/>
      </diagonal>
    </border>
    <border>
      <left style="thin">
        <color auto="1"/>
      </left>
      <right style="thin">
        <color indexed="64"/>
      </right>
      <top style="dashed">
        <color indexed="64"/>
      </top>
      <bottom style="double">
        <color indexed="64"/>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indexed="64"/>
      </right>
      <top/>
      <bottom style="double">
        <color auto="1"/>
      </bottom>
      <diagonal/>
    </border>
    <border>
      <left style="thin">
        <color auto="1"/>
      </left>
      <right/>
      <top/>
      <bottom style="double">
        <color indexed="64"/>
      </bottom>
      <diagonal/>
    </border>
    <border>
      <left/>
      <right style="thin">
        <color auto="1"/>
      </right>
      <top/>
      <bottom style="double">
        <color indexed="64"/>
      </bottom>
      <diagonal/>
    </border>
    <border>
      <left/>
      <right style="thin">
        <color indexed="64"/>
      </right>
      <top style="double">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bottom style="thin">
        <color auto="1"/>
      </bottom>
      <diagonal/>
    </border>
    <border>
      <left style="thick">
        <color auto="1"/>
      </left>
      <right style="thick">
        <color auto="1"/>
      </right>
      <top style="thin">
        <color auto="1"/>
      </top>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diagonalUp="1">
      <left style="thin">
        <color auto="1"/>
      </left>
      <right style="thin">
        <color auto="1"/>
      </right>
      <top style="thin">
        <color auto="1"/>
      </top>
      <bottom style="dotted">
        <color auto="1"/>
      </bottom>
      <diagonal style="thin">
        <color auto="1"/>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double">
        <color indexed="64"/>
      </bottom>
      <diagonal/>
    </border>
    <border>
      <left/>
      <right style="thin">
        <color auto="1"/>
      </right>
      <top style="medium">
        <color indexed="64"/>
      </top>
      <bottom style="medium">
        <color indexed="64"/>
      </bottom>
      <diagonal/>
    </border>
    <border>
      <left style="thin">
        <color auto="1"/>
      </left>
      <right/>
      <top/>
      <bottom style="thick">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top/>
      <bottom style="medium">
        <color indexed="64"/>
      </bottom>
      <diagonal/>
    </border>
  </borders>
  <cellStyleXfs count="18">
    <xf numFmtId="0" fontId="0" fillId="0" borderId="0">
      <alignment vertical="center"/>
    </xf>
    <xf numFmtId="0" fontId="4" fillId="0" borderId="0"/>
    <xf numFmtId="0" fontId="7" fillId="0" borderId="0"/>
    <xf numFmtId="38" fontId="7" fillId="0" borderId="0" applyFont="0" applyFill="0" applyBorder="0" applyAlignment="0" applyProtection="0"/>
    <xf numFmtId="9" fontId="7"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7" fillId="0" borderId="0"/>
    <xf numFmtId="38" fontId="7" fillId="0" borderId="0" applyFont="0" applyFill="0" applyBorder="0" applyAlignment="0" applyProtection="0"/>
    <xf numFmtId="38" fontId="10"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xf numFmtId="38" fontId="4" fillId="0" borderId="0" applyFont="0" applyFill="0" applyBorder="0" applyAlignment="0" applyProtection="0"/>
    <xf numFmtId="0" fontId="7" fillId="0" borderId="0"/>
    <xf numFmtId="38" fontId="7" fillId="0" borderId="0" applyFont="0" applyFill="0" applyBorder="0" applyAlignment="0" applyProtection="0"/>
    <xf numFmtId="0" fontId="10" fillId="0" borderId="0">
      <alignment vertical="center"/>
    </xf>
    <xf numFmtId="0" fontId="90" fillId="0" borderId="0" applyNumberFormat="0" applyFill="0" applyBorder="0" applyAlignment="0" applyProtection="0">
      <alignment vertical="center"/>
    </xf>
  </cellStyleXfs>
  <cellXfs count="591">
    <xf numFmtId="0" fontId="0" fillId="0" borderId="0" xfId="0">
      <alignment vertical="center"/>
    </xf>
    <xf numFmtId="0" fontId="6" fillId="0" borderId="0" xfId="1" applyFont="1" applyAlignment="1">
      <alignment vertical="center"/>
    </xf>
    <xf numFmtId="0" fontId="9" fillId="0" borderId="0" xfId="5" applyFont="1" applyProtection="1">
      <alignment vertical="center"/>
      <protection locked="0"/>
    </xf>
    <xf numFmtId="0" fontId="7" fillId="0" borderId="0" xfId="5" applyFont="1" applyFill="1" applyProtection="1">
      <alignment vertical="center"/>
      <protection locked="0"/>
    </xf>
    <xf numFmtId="0" fontId="7" fillId="2" borderId="0" xfId="5" applyFont="1" applyFill="1" applyAlignment="1" applyProtection="1">
      <alignment horizontal="center" vertical="center"/>
      <protection locked="0"/>
    </xf>
    <xf numFmtId="0" fontId="7" fillId="2" borderId="0" xfId="5" applyFont="1" applyFill="1" applyAlignment="1" applyProtection="1">
      <alignment vertical="center"/>
      <protection locked="0"/>
    </xf>
    <xf numFmtId="0" fontId="7" fillId="0" borderId="0" xfId="5" applyFont="1" applyFill="1" applyAlignment="1" applyProtection="1">
      <alignment vertical="center"/>
      <protection locked="0"/>
    </xf>
    <xf numFmtId="0" fontId="7" fillId="2" borderId="0" xfId="5" applyFont="1" applyFill="1" applyProtection="1">
      <alignment vertical="center"/>
      <protection locked="0"/>
    </xf>
    <xf numFmtId="0" fontId="12" fillId="0" borderId="0" xfId="0" applyFo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shrinkToFit="1"/>
    </xf>
    <xf numFmtId="0" fontId="14" fillId="0" borderId="1" xfId="0" applyFont="1" applyFill="1" applyBorder="1" applyAlignment="1">
      <alignment horizontal="left" vertical="center" wrapText="1"/>
    </xf>
    <xf numFmtId="0" fontId="14" fillId="0" borderId="1" xfId="0" applyFont="1" applyFill="1" applyBorder="1" applyAlignment="1">
      <alignment vertical="center"/>
    </xf>
    <xf numFmtId="179" fontId="11" fillId="4" borderId="1" xfId="9" applyNumberFormat="1" applyFont="1" applyFill="1" applyBorder="1" applyAlignment="1">
      <alignment horizontal="right" vertical="center"/>
    </xf>
    <xf numFmtId="179" fontId="11" fillId="4" borderId="1" xfId="0" applyNumberFormat="1" applyFont="1" applyFill="1" applyBorder="1" applyAlignment="1">
      <alignment horizontal="right" vertical="center"/>
    </xf>
    <xf numFmtId="179" fontId="11" fillId="4" borderId="1" xfId="9" applyNumberFormat="1" applyFont="1" applyFill="1" applyBorder="1" applyAlignment="1">
      <alignment horizontal="center" vertical="center"/>
    </xf>
    <xf numFmtId="179" fontId="11" fillId="4" borderId="1" xfId="9" applyNumberFormat="1" applyFont="1" applyFill="1" applyBorder="1" applyAlignment="1">
      <alignment vertical="center"/>
    </xf>
    <xf numFmtId="179" fontId="11" fillId="4" borderId="1" xfId="0" applyNumberFormat="1" applyFont="1" applyFill="1" applyBorder="1" applyAlignment="1">
      <alignment vertical="center"/>
    </xf>
    <xf numFmtId="0" fontId="15" fillId="3" borderId="1" xfId="0" applyFont="1" applyFill="1" applyBorder="1" applyAlignment="1">
      <alignment horizontal="left" vertical="center" wrapText="1"/>
    </xf>
    <xf numFmtId="0" fontId="16" fillId="0" borderId="0" xfId="5" applyFont="1" applyFill="1" applyAlignment="1" applyProtection="1">
      <alignment horizontal="center" vertical="center"/>
      <protection locked="0"/>
    </xf>
    <xf numFmtId="0" fontId="16" fillId="0" borderId="0" xfId="5" applyFont="1" applyFill="1" applyProtection="1">
      <alignment vertical="center"/>
      <protection locked="0"/>
    </xf>
    <xf numFmtId="38" fontId="16" fillId="0" borderId="16" xfId="6" applyFont="1" applyFill="1" applyBorder="1" applyAlignment="1" applyProtection="1">
      <alignment horizontal="center" vertical="center" shrinkToFit="1"/>
      <protection locked="0"/>
    </xf>
    <xf numFmtId="38" fontId="16" fillId="0" borderId="26" xfId="6" applyFont="1" applyFill="1" applyBorder="1" applyAlignment="1" applyProtection="1">
      <alignment horizontal="center" vertical="center" shrinkToFit="1"/>
      <protection locked="0"/>
    </xf>
    <xf numFmtId="0" fontId="20" fillId="0" borderId="0" xfId="1" applyFont="1" applyAlignment="1">
      <alignment vertical="center"/>
    </xf>
    <xf numFmtId="0" fontId="21" fillId="0" borderId="0" xfId="1" applyFont="1" applyAlignment="1">
      <alignment vertical="center"/>
    </xf>
    <xf numFmtId="0" fontId="22" fillId="0" borderId="9" xfId="7" applyFont="1" applyBorder="1" applyAlignment="1">
      <alignment horizontal="distributed" vertical="center" indent="6"/>
    </xf>
    <xf numFmtId="0" fontId="22" fillId="0" borderId="10" xfId="1" applyFont="1" applyBorder="1" applyAlignment="1">
      <alignment horizontal="distributed" vertical="center" justifyLastLine="1"/>
    </xf>
    <xf numFmtId="0" fontId="22" fillId="0" borderId="13" xfId="1" applyFont="1" applyBorder="1" applyAlignment="1">
      <alignment horizontal="distributed" vertical="center" justifyLastLine="1"/>
    </xf>
    <xf numFmtId="0" fontId="22" fillId="0" borderId="7" xfId="1" applyFont="1" applyBorder="1" applyAlignment="1">
      <alignment horizontal="distributed" vertical="center"/>
    </xf>
    <xf numFmtId="0" fontId="22" fillId="0" borderId="7" xfId="1" applyFont="1" applyBorder="1" applyAlignment="1">
      <alignment horizontal="center" vertical="center" shrinkToFit="1"/>
    </xf>
    <xf numFmtId="0" fontId="22" fillId="0" borderId="11" xfId="1" quotePrefix="1" applyFont="1" applyBorder="1" applyAlignment="1">
      <alignment horizontal="distributed" vertical="center"/>
    </xf>
    <xf numFmtId="0" fontId="22" fillId="0" borderId="11" xfId="1" applyFont="1" applyBorder="1" applyAlignment="1">
      <alignment horizontal="distributed" vertical="center"/>
    </xf>
    <xf numFmtId="0" fontId="22" fillId="0" borderId="0" xfId="7" applyFont="1" applyBorder="1" applyAlignment="1">
      <alignment shrinkToFit="1"/>
    </xf>
    <xf numFmtId="0" fontId="21" fillId="0" borderId="0" xfId="1" applyFont="1" applyBorder="1" applyAlignment="1">
      <alignment vertical="center"/>
    </xf>
    <xf numFmtId="0" fontId="6" fillId="0" borderId="0" xfId="1" applyFont="1" applyBorder="1" applyAlignment="1">
      <alignment vertical="center"/>
    </xf>
    <xf numFmtId="0" fontId="22" fillId="0" borderId="0" xfId="7" applyFont="1" applyFill="1" applyBorder="1" applyAlignment="1"/>
    <xf numFmtId="0" fontId="6" fillId="0" borderId="0" xfId="1" applyFont="1" applyBorder="1" applyAlignment="1">
      <alignment horizontal="right" vertical="center"/>
    </xf>
    <xf numFmtId="0" fontId="22" fillId="0" borderId="1" xfId="1" applyFont="1" applyBorder="1" applyAlignment="1">
      <alignment horizontal="center" vertical="center"/>
    </xf>
    <xf numFmtId="0" fontId="17" fillId="0" borderId="1" xfId="1" applyFont="1" applyBorder="1" applyAlignment="1">
      <alignment vertical="center" wrapText="1"/>
    </xf>
    <xf numFmtId="0" fontId="22" fillId="0" borderId="1" xfId="1" applyFont="1" applyBorder="1" applyAlignment="1">
      <alignment horizontal="center" vertical="center" wrapText="1"/>
    </xf>
    <xf numFmtId="0" fontId="17" fillId="0" borderId="0" xfId="5" applyFont="1" applyBorder="1" applyAlignment="1" applyProtection="1">
      <alignment vertical="center" wrapText="1"/>
      <protection locked="0"/>
    </xf>
    <xf numFmtId="0" fontId="22" fillId="0" borderId="9" xfId="7" applyFont="1" applyBorder="1" applyAlignment="1">
      <alignment horizontal="distributed" vertical="center"/>
    </xf>
    <xf numFmtId="0" fontId="22" fillId="0" borderId="5" xfId="1" applyFont="1" applyBorder="1" applyAlignment="1">
      <alignment horizontal="distributed" vertical="center" justifyLastLine="1"/>
    </xf>
    <xf numFmtId="0" fontId="22" fillId="0" borderId="0" xfId="7" applyFont="1" applyBorder="1" applyAlignment="1">
      <alignment shrinkToFit="1"/>
    </xf>
    <xf numFmtId="0" fontId="24" fillId="0" borderId="0" xfId="1" applyFont="1" applyAlignment="1">
      <alignment vertical="center"/>
    </xf>
    <xf numFmtId="0" fontId="27" fillId="0" borderId="0" xfId="1" applyFont="1" applyAlignment="1">
      <alignment vertical="center"/>
    </xf>
    <xf numFmtId="0" fontId="28" fillId="0" borderId="0" xfId="1" applyFont="1" applyAlignment="1">
      <alignment horizontal="left" vertical="center"/>
    </xf>
    <xf numFmtId="0" fontId="28" fillId="0" borderId="0" xfId="1" applyFont="1" applyAlignment="1">
      <alignment vertical="center"/>
    </xf>
    <xf numFmtId="0" fontId="28" fillId="0" borderId="0" xfId="1" applyFont="1" applyBorder="1" applyAlignment="1">
      <alignment vertical="center"/>
    </xf>
    <xf numFmtId="0" fontId="29" fillId="0" borderId="0" xfId="5" applyFont="1" applyAlignment="1" applyProtection="1">
      <alignment horizontal="center" vertical="center"/>
      <protection locked="0"/>
    </xf>
    <xf numFmtId="0" fontId="30" fillId="0" borderId="0" xfId="0" applyFont="1" applyAlignment="1">
      <alignment horizontal="center" vertical="center"/>
    </xf>
    <xf numFmtId="0" fontId="16" fillId="0" borderId="1" xfId="5" applyFont="1" applyBorder="1" applyAlignment="1" applyProtection="1">
      <alignment horizontal="center" vertical="center" wrapText="1"/>
      <protection locked="0"/>
    </xf>
    <xf numFmtId="0" fontId="4" fillId="0" borderId="1" xfId="5" applyFont="1" applyBorder="1" applyProtection="1">
      <alignment vertical="center"/>
      <protection locked="0"/>
    </xf>
    <xf numFmtId="0" fontId="16" fillId="0" borderId="3" xfId="5" applyFont="1" applyFill="1" applyBorder="1" applyAlignment="1" applyProtection="1">
      <alignment horizontal="center" vertical="center"/>
      <protection locked="0"/>
    </xf>
    <xf numFmtId="0" fontId="16" fillId="0" borderId="1" xfId="5" applyFont="1" applyFill="1" applyBorder="1" applyAlignment="1" applyProtection="1">
      <alignment horizontal="center" vertical="center" wrapText="1"/>
      <protection locked="0"/>
    </xf>
    <xf numFmtId="49" fontId="16" fillId="0" borderId="9" xfId="5" applyNumberFormat="1" applyFont="1" applyFill="1" applyBorder="1" applyAlignment="1" applyProtection="1">
      <alignment horizontal="left" vertical="center" wrapText="1"/>
      <protection locked="0"/>
    </xf>
    <xf numFmtId="49" fontId="16" fillId="0" borderId="19" xfId="5" applyNumberFormat="1" applyFont="1" applyFill="1" applyBorder="1" applyAlignment="1" applyProtection="1">
      <alignment horizontal="left" vertical="center" wrapText="1"/>
      <protection locked="0"/>
    </xf>
    <xf numFmtId="49" fontId="16" fillId="0" borderId="10" xfId="5" applyNumberFormat="1" applyFont="1" applyFill="1" applyBorder="1" applyAlignment="1" applyProtection="1">
      <alignment horizontal="left" vertical="center" wrapText="1"/>
      <protection locked="0"/>
    </xf>
    <xf numFmtId="0" fontId="17" fillId="0" borderId="0" xfId="1" applyFont="1" applyBorder="1" applyAlignment="1">
      <alignment vertical="center" wrapText="1"/>
    </xf>
    <xf numFmtId="0" fontId="36" fillId="0" borderId="0" xfId="1" applyFont="1" applyAlignment="1">
      <alignment vertical="center"/>
    </xf>
    <xf numFmtId="0" fontId="36" fillId="0" borderId="0" xfId="1" applyFont="1" applyAlignment="1">
      <alignment horizontal="left" vertical="center"/>
    </xf>
    <xf numFmtId="0" fontId="36" fillId="0" borderId="0" xfId="7" applyFont="1" applyBorder="1" applyAlignment="1">
      <alignment horizontal="distributed" vertical="center"/>
    </xf>
    <xf numFmtId="0" fontId="36" fillId="0" borderId="0" xfId="7" applyFont="1" applyBorder="1" applyAlignment="1">
      <alignment horizontal="distributed" vertical="center" shrinkToFit="1"/>
    </xf>
    <xf numFmtId="0" fontId="36" fillId="0" borderId="0" xfId="7" applyFont="1" applyFill="1" applyBorder="1" applyAlignment="1">
      <alignment horizontal="distributed" vertical="center"/>
    </xf>
    <xf numFmtId="0" fontId="36" fillId="0" borderId="0" xfId="7" applyFont="1" applyBorder="1" applyAlignment="1">
      <alignment horizontal="center" vertical="center" shrinkToFit="1"/>
    </xf>
    <xf numFmtId="0" fontId="36" fillId="0" borderId="0" xfId="7" applyFont="1" applyBorder="1" applyAlignment="1">
      <alignment vertical="center" shrinkToFit="1"/>
    </xf>
    <xf numFmtId="0" fontId="36" fillId="0" borderId="0" xfId="7" applyFont="1" applyFill="1" applyBorder="1" applyAlignment="1">
      <alignment vertical="center"/>
    </xf>
    <xf numFmtId="0" fontId="36" fillId="0" borderId="0" xfId="7" applyFont="1" applyBorder="1" applyAlignment="1">
      <alignment shrinkToFit="1"/>
    </xf>
    <xf numFmtId="0" fontId="36" fillId="0" borderId="0" xfId="7" applyFont="1" applyFill="1" applyBorder="1" applyAlignment="1"/>
    <xf numFmtId="0" fontId="38" fillId="0" borderId="0" xfId="5" applyFont="1" applyFill="1" applyBorder="1" applyAlignment="1" applyProtection="1">
      <alignment horizontal="left" vertical="center"/>
      <protection locked="0"/>
    </xf>
    <xf numFmtId="0" fontId="16" fillId="0" borderId="12" xfId="5" applyFont="1" applyBorder="1" applyAlignment="1" applyProtection="1">
      <alignment horizontal="center" vertical="center" wrapText="1"/>
      <protection locked="0"/>
    </xf>
    <xf numFmtId="0" fontId="4" fillId="0" borderId="0" xfId="5" applyFont="1" applyBorder="1" applyProtection="1">
      <alignment vertical="center"/>
      <protection locked="0"/>
    </xf>
    <xf numFmtId="0" fontId="7" fillId="0" borderId="0" xfId="5" applyFont="1" applyBorder="1" applyAlignment="1" applyProtection="1">
      <alignment vertical="center" wrapText="1"/>
      <protection locked="0"/>
    </xf>
    <xf numFmtId="0" fontId="7" fillId="0" borderId="0" xfId="1" applyFont="1" applyAlignment="1">
      <alignment vertical="center"/>
    </xf>
    <xf numFmtId="0" fontId="27" fillId="0" borderId="0" xfId="1" applyFont="1" applyAlignment="1">
      <alignment horizontal="right" vertical="center"/>
    </xf>
    <xf numFmtId="0" fontId="40" fillId="0" borderId="0" xfId="1" applyFont="1" applyAlignment="1">
      <alignment horizontal="left" vertical="center"/>
    </xf>
    <xf numFmtId="0" fontId="24" fillId="0" borderId="0" xfId="1" applyFont="1" applyAlignment="1">
      <alignment horizontal="left" vertical="center"/>
    </xf>
    <xf numFmtId="0" fontId="24" fillId="0" borderId="0" xfId="1" applyFont="1" applyBorder="1" applyAlignment="1">
      <alignment horizontal="left" vertical="center"/>
    </xf>
    <xf numFmtId="0" fontId="24" fillId="0" borderId="0" xfId="1" applyFont="1" applyBorder="1" applyAlignment="1">
      <alignment vertical="center"/>
    </xf>
    <xf numFmtId="0" fontId="24" fillId="0" borderId="0" xfId="1" applyFont="1" applyAlignment="1">
      <alignment horizontal="right" vertical="center"/>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24" fillId="0" borderId="0" xfId="7" applyFont="1" applyBorder="1" applyAlignment="1">
      <alignment horizontal="distributed" vertical="center" justifyLastLine="1"/>
    </xf>
    <xf numFmtId="0" fontId="25" fillId="0" borderId="0" xfId="0" applyFont="1" applyAlignment="1">
      <alignment horizontal="right" vertical="center" wrapText="1"/>
    </xf>
    <xf numFmtId="0" fontId="25" fillId="0" borderId="0" xfId="0" applyFont="1" applyBorder="1">
      <alignment vertical="center"/>
    </xf>
    <xf numFmtId="0" fontId="16" fillId="0" borderId="1" xfId="1" applyFont="1" applyBorder="1" applyAlignment="1">
      <alignment horizontal="center" vertical="center"/>
    </xf>
    <xf numFmtId="0" fontId="4" fillId="0" borderId="1" xfId="5" applyFont="1" applyBorder="1" applyAlignment="1" applyProtection="1">
      <alignment horizontal="center" vertical="center"/>
      <protection locked="0"/>
    </xf>
    <xf numFmtId="0" fontId="25" fillId="0" borderId="0" xfId="0" applyFont="1" applyBorder="1" applyAlignment="1">
      <alignment horizontal="left" vertical="center" wrapText="1"/>
    </xf>
    <xf numFmtId="0" fontId="4" fillId="0" borderId="1" xfId="1" applyFont="1" applyBorder="1" applyAlignment="1">
      <alignment horizontal="center" vertical="center"/>
    </xf>
    <xf numFmtId="0" fontId="25" fillId="0" borderId="0" xfId="0" applyFont="1" applyBorder="1" applyAlignment="1">
      <alignment vertical="center"/>
    </xf>
    <xf numFmtId="0" fontId="7" fillId="0" borderId="0" xfId="1" applyFont="1" applyAlignment="1">
      <alignment horizontal="right" vertical="center"/>
    </xf>
    <xf numFmtId="0" fontId="23" fillId="0" borderId="10" xfId="0" applyFont="1" applyBorder="1" applyAlignment="1">
      <alignment vertical="center" justifyLastLine="1"/>
    </xf>
    <xf numFmtId="0" fontId="22" fillId="0" borderId="9" xfId="1" applyFont="1" applyBorder="1" applyAlignment="1">
      <alignment horizontal="center" vertical="center" justifyLastLine="1"/>
    </xf>
    <xf numFmtId="0" fontId="42" fillId="0" borderId="0" xfId="0" applyFont="1" applyFill="1">
      <alignment vertical="center"/>
    </xf>
    <xf numFmtId="0" fontId="42" fillId="0" borderId="0" xfId="0" applyFont="1" applyFill="1" applyBorder="1" applyAlignment="1">
      <alignment vertical="center"/>
    </xf>
    <xf numFmtId="0" fontId="42" fillId="0" borderId="0" xfId="0" applyFont="1">
      <alignment vertical="center"/>
    </xf>
    <xf numFmtId="0" fontId="44" fillId="0" borderId="0" xfId="0" applyFont="1" applyFill="1">
      <alignment vertical="center"/>
    </xf>
    <xf numFmtId="0" fontId="42" fillId="0" borderId="0" xfId="0" applyFont="1" applyFill="1" applyBorder="1">
      <alignment vertical="center"/>
    </xf>
    <xf numFmtId="0" fontId="42" fillId="0" borderId="0" xfId="0" applyFont="1" applyFill="1" applyBorder="1" applyProtection="1">
      <alignment vertical="center"/>
      <protection locked="0"/>
    </xf>
    <xf numFmtId="0" fontId="42" fillId="0" borderId="0" xfId="0" applyFont="1" applyProtection="1">
      <alignment vertical="center"/>
      <protection locked="0"/>
    </xf>
    <xf numFmtId="0" fontId="45" fillId="0" borderId="0" xfId="0" applyFont="1" applyFill="1" applyBorder="1" applyAlignment="1">
      <alignment vertical="center"/>
    </xf>
    <xf numFmtId="0" fontId="0" fillId="0" borderId="0" xfId="0" applyBorder="1">
      <alignment vertical="center"/>
    </xf>
    <xf numFmtId="0" fontId="48" fillId="7" borderId="41" xfId="0" applyFont="1" applyFill="1" applyBorder="1" applyAlignment="1">
      <alignment vertical="center" wrapText="1"/>
    </xf>
    <xf numFmtId="0" fontId="48" fillId="7" borderId="43" xfId="0" applyFont="1" applyFill="1" applyBorder="1" applyAlignment="1">
      <alignment vertical="center" wrapText="1"/>
    </xf>
    <xf numFmtId="0" fontId="49" fillId="0" borderId="0" xfId="0" applyFont="1" applyFill="1" applyBorder="1" applyAlignment="1">
      <alignment vertical="center" wrapText="1"/>
    </xf>
    <xf numFmtId="0" fontId="50" fillId="0" borderId="0" xfId="0" applyFont="1" applyFill="1" applyBorder="1" applyAlignment="1">
      <alignment horizontal="left" vertical="center" wrapText="1"/>
    </xf>
    <xf numFmtId="0" fontId="51" fillId="0" borderId="0" xfId="0" applyFont="1" applyBorder="1" applyAlignment="1">
      <alignment vertical="top"/>
    </xf>
    <xf numFmtId="0" fontId="0" fillId="0" borderId="0" xfId="0" applyBorder="1" applyAlignment="1">
      <alignment vertical="center"/>
    </xf>
    <xf numFmtId="0" fontId="44" fillId="0" borderId="0" xfId="0" applyFont="1" applyFill="1" applyBorder="1">
      <alignment vertical="center"/>
    </xf>
    <xf numFmtId="0" fontId="44" fillId="0" borderId="0" xfId="0" applyFont="1" applyFill="1" applyBorder="1" applyAlignment="1">
      <alignment vertical="center" wrapText="1"/>
    </xf>
    <xf numFmtId="0" fontId="53" fillId="0" borderId="0"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0" fontId="55" fillId="0" borderId="0" xfId="0" applyFont="1" applyFill="1" applyBorder="1" applyAlignment="1" applyProtection="1">
      <alignment vertical="center" shrinkToFit="1"/>
      <protection locked="0"/>
    </xf>
    <xf numFmtId="0" fontId="53" fillId="0" borderId="0" xfId="0" applyFont="1" applyFill="1" applyBorder="1" applyAlignment="1">
      <alignment horizontal="center" vertical="center"/>
    </xf>
    <xf numFmtId="0" fontId="53" fillId="0" borderId="0" xfId="0" applyFont="1" applyBorder="1">
      <alignment vertical="center"/>
    </xf>
    <xf numFmtId="0" fontId="56" fillId="2" borderId="0" xfId="0" applyFont="1" applyFill="1" applyBorder="1" applyAlignment="1">
      <alignment horizontal="right" vertical="top"/>
    </xf>
    <xf numFmtId="0" fontId="57" fillId="2" borderId="0" xfId="0" applyFont="1" applyFill="1" applyBorder="1" applyAlignment="1">
      <alignment vertical="top"/>
    </xf>
    <xf numFmtId="0" fontId="48" fillId="2" borderId="0" xfId="0" applyFont="1" applyFill="1" applyBorder="1" applyAlignment="1">
      <alignment vertical="center" wrapText="1"/>
    </xf>
    <xf numFmtId="0" fontId="19" fillId="2" borderId="0" xfId="0" applyFont="1" applyFill="1" applyBorder="1" applyAlignment="1">
      <alignment vertical="center"/>
    </xf>
    <xf numFmtId="0" fontId="48" fillId="2" borderId="0" xfId="0" applyFont="1" applyFill="1" applyAlignment="1">
      <alignment vertical="center" wrapText="1"/>
    </xf>
    <xf numFmtId="0" fontId="56" fillId="2" borderId="0" xfId="0" applyFont="1" applyFill="1" applyBorder="1" applyAlignment="1">
      <alignment horizontal="right" vertical="top" wrapText="1"/>
    </xf>
    <xf numFmtId="0" fontId="58" fillId="0" borderId="0" xfId="0" applyFont="1" applyBorder="1" applyAlignment="1">
      <alignment vertical="top"/>
    </xf>
    <xf numFmtId="0" fontId="59" fillId="0" borderId="0" xfId="0" applyFont="1">
      <alignment vertical="center"/>
    </xf>
    <xf numFmtId="0" fontId="60" fillId="0" borderId="0" xfId="0" applyFont="1" applyFill="1" applyBorder="1" applyAlignment="1">
      <alignment vertical="center" wrapText="1"/>
    </xf>
    <xf numFmtId="0" fontId="63" fillId="0" borderId="0" xfId="10" applyFont="1" applyAlignment="1">
      <alignment horizontal="center" vertical="center"/>
    </xf>
    <xf numFmtId="0" fontId="63" fillId="0" borderId="0" xfId="10" applyFont="1">
      <alignment vertical="center"/>
    </xf>
    <xf numFmtId="0" fontId="65" fillId="0" borderId="9" xfId="10" applyFont="1" applyBorder="1" applyAlignment="1">
      <alignment horizontal="center" vertical="center" wrapText="1"/>
    </xf>
    <xf numFmtId="0" fontId="68" fillId="0" borderId="0" xfId="5" applyFont="1">
      <alignment vertical="center"/>
    </xf>
    <xf numFmtId="0" fontId="4" fillId="0" borderId="0" xfId="5" applyFont="1">
      <alignment vertical="center"/>
    </xf>
    <xf numFmtId="0" fontId="69" fillId="0" borderId="0" xfId="11" applyFont="1"/>
    <xf numFmtId="0" fontId="68" fillId="0" borderId="0" xfId="5" applyFont="1" applyAlignment="1">
      <alignment horizontal="right" vertical="center"/>
    </xf>
    <xf numFmtId="0" fontId="71" fillId="0" borderId="0" xfId="5" applyFont="1">
      <alignment vertical="center"/>
    </xf>
    <xf numFmtId="0" fontId="25" fillId="0" borderId="0" xfId="1" applyFont="1" applyAlignment="1">
      <alignment vertical="center"/>
    </xf>
    <xf numFmtId="0" fontId="72" fillId="0" borderId="0" xfId="0" applyFont="1" applyBorder="1" applyAlignment="1">
      <alignment vertical="center"/>
    </xf>
    <xf numFmtId="0" fontId="18" fillId="0" borderId="1" xfId="0" applyFont="1" applyBorder="1" applyAlignment="1">
      <alignment horizontal="center" vertical="center" wrapText="1"/>
    </xf>
    <xf numFmtId="0" fontId="63" fillId="0" borderId="1" xfId="10" applyFont="1" applyBorder="1" applyAlignment="1">
      <alignment horizontal="center" vertical="center"/>
    </xf>
    <xf numFmtId="179" fontId="16" fillId="0" borderId="3" xfId="8" applyNumberFormat="1" applyFont="1" applyFill="1" applyBorder="1" applyAlignment="1">
      <alignment horizontal="right" vertical="center"/>
    </xf>
    <xf numFmtId="0" fontId="45" fillId="0" borderId="0" xfId="0" applyFont="1" applyBorder="1" applyAlignment="1">
      <alignment horizontal="right" vertical="center"/>
    </xf>
    <xf numFmtId="0" fontId="67" fillId="0" borderId="0" xfId="0" applyFont="1" applyFill="1" applyAlignment="1">
      <alignment vertical="center" wrapText="1"/>
    </xf>
    <xf numFmtId="0" fontId="78" fillId="0" borderId="0" xfId="5" applyFont="1">
      <alignment vertical="center"/>
    </xf>
    <xf numFmtId="0" fontId="68" fillId="0" borderId="0" xfId="5" applyFont="1" applyBorder="1" applyAlignment="1">
      <alignment horizontal="center" vertical="center"/>
    </xf>
    <xf numFmtId="182" fontId="68" fillId="0" borderId="0" xfId="5" applyNumberFormat="1" applyFont="1" applyFill="1" applyBorder="1" applyAlignment="1">
      <alignment horizontal="right" vertical="center"/>
    </xf>
    <xf numFmtId="0" fontId="63" fillId="0" borderId="0" xfId="10" applyFont="1" applyAlignment="1">
      <alignment vertical="center"/>
    </xf>
    <xf numFmtId="0" fontId="79" fillId="0" borderId="0" xfId="10" applyFont="1" applyAlignment="1">
      <alignment vertical="center"/>
    </xf>
    <xf numFmtId="0" fontId="0" fillId="0" borderId="2" xfId="0" applyBorder="1" applyAlignment="1">
      <alignment horizontal="center" vertical="center" wrapText="1"/>
    </xf>
    <xf numFmtId="0" fontId="19" fillId="0" borderId="2" xfId="0" applyFont="1" applyBorder="1" applyAlignment="1">
      <alignment vertical="center" wrapText="1"/>
    </xf>
    <xf numFmtId="0" fontId="79" fillId="0" borderId="0" xfId="12" applyFont="1" applyAlignment="1">
      <alignment vertical="center"/>
    </xf>
    <xf numFmtId="0" fontId="63" fillId="0" borderId="0" xfId="12" applyFont="1" applyAlignment="1">
      <alignment vertical="center"/>
    </xf>
    <xf numFmtId="0" fontId="63" fillId="0" borderId="0" xfId="12" applyFont="1">
      <alignment vertical="center"/>
    </xf>
    <xf numFmtId="0" fontId="63" fillId="0" borderId="0" xfId="12" applyFont="1" applyAlignment="1">
      <alignment horizontal="center" vertical="center"/>
    </xf>
    <xf numFmtId="0" fontId="65" fillId="0" borderId="1" xfId="12" applyFont="1" applyBorder="1" applyAlignment="1">
      <alignment horizontal="center" vertical="center"/>
    </xf>
    <xf numFmtId="0" fontId="63" fillId="0" borderId="1" xfId="12" applyFont="1" applyBorder="1" applyAlignment="1">
      <alignment horizontal="center" vertical="center"/>
    </xf>
    <xf numFmtId="0" fontId="65" fillId="0" borderId="2" xfId="1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pplyAlignment="1">
      <alignment vertical="center" wrapText="1"/>
    </xf>
    <xf numFmtId="0" fontId="63" fillId="0" borderId="0" xfId="12" applyFont="1" applyBorder="1">
      <alignment vertical="center"/>
    </xf>
    <xf numFmtId="180" fontId="81" fillId="0" borderId="0" xfId="10" applyNumberFormat="1" applyFont="1" applyFill="1" applyBorder="1" applyAlignment="1">
      <alignment horizontal="center" vertical="center"/>
    </xf>
    <xf numFmtId="0" fontId="18" fillId="0" borderId="12" xfId="0" applyFont="1" applyBorder="1" applyAlignment="1">
      <alignment horizontal="center" vertical="center" wrapText="1"/>
    </xf>
    <xf numFmtId="183" fontId="74" fillId="0" borderId="0" xfId="10" applyNumberFormat="1" applyFont="1" applyFill="1" applyBorder="1" applyAlignment="1">
      <alignment horizontal="center" vertical="center"/>
    </xf>
    <xf numFmtId="0" fontId="74" fillId="0" borderId="1" xfId="12" applyFont="1" applyBorder="1" applyAlignment="1">
      <alignment horizontal="center" vertical="center"/>
    </xf>
    <xf numFmtId="0" fontId="74" fillId="0" borderId="0" xfId="12" applyFont="1" applyBorder="1">
      <alignment vertical="center"/>
    </xf>
    <xf numFmtId="0" fontId="82" fillId="0" borderId="1" xfId="12" applyFont="1" applyBorder="1" applyAlignment="1">
      <alignment horizontal="center" vertical="center" wrapText="1"/>
    </xf>
    <xf numFmtId="180" fontId="74" fillId="0" borderId="1" xfId="12" applyNumberFormat="1" applyFont="1" applyFill="1" applyBorder="1" applyAlignment="1">
      <alignment horizontal="center" vertical="center" wrapText="1"/>
    </xf>
    <xf numFmtId="180" fontId="74" fillId="0" borderId="1" xfId="12" applyNumberFormat="1" applyFont="1" applyFill="1" applyBorder="1" applyAlignment="1">
      <alignment horizontal="center" vertical="center"/>
    </xf>
    <xf numFmtId="0" fontId="0" fillId="0" borderId="0" xfId="0" applyAlignment="1">
      <alignment horizontal="center" vertical="center"/>
    </xf>
    <xf numFmtId="180" fontId="74" fillId="0" borderId="13" xfId="12" applyNumberFormat="1"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74" fillId="0" borderId="3" xfId="12" applyFont="1" applyBorder="1" applyAlignment="1">
      <alignment horizontal="center" vertical="center"/>
    </xf>
    <xf numFmtId="183" fontId="74" fillId="0" borderId="1" xfId="10" applyNumberFormat="1" applyFont="1" applyFill="1" applyBorder="1" applyAlignment="1">
      <alignment horizontal="center" vertical="center"/>
    </xf>
    <xf numFmtId="0" fontId="37" fillId="0" borderId="1" xfId="12" applyFont="1" applyFill="1" applyBorder="1" applyAlignment="1">
      <alignment horizontal="center" vertical="center"/>
    </xf>
    <xf numFmtId="0" fontId="37" fillId="0" borderId="1" xfId="12" applyFont="1" applyBorder="1" applyAlignment="1">
      <alignment horizontal="center" vertical="center"/>
    </xf>
    <xf numFmtId="179" fontId="16" fillId="2" borderId="56" xfId="5" applyNumberFormat="1" applyFont="1" applyFill="1" applyBorder="1" applyAlignment="1" applyProtection="1">
      <alignment vertical="center" shrinkToFit="1"/>
      <protection locked="0"/>
    </xf>
    <xf numFmtId="179" fontId="0" fillId="0" borderId="48" xfId="0" applyNumberFormat="1" applyBorder="1" applyAlignment="1">
      <alignment vertical="center" shrinkToFit="1"/>
    </xf>
    <xf numFmtId="0" fontId="84" fillId="0" borderId="0" xfId="12" applyFont="1" applyBorder="1" applyAlignment="1">
      <alignment horizontal="left" vertical="center"/>
    </xf>
    <xf numFmtId="0" fontId="63" fillId="5" borderId="54" xfId="12" applyFont="1" applyFill="1" applyBorder="1" applyAlignment="1">
      <alignment horizontal="center" vertical="center"/>
    </xf>
    <xf numFmtId="177" fontId="63" fillId="5" borderId="55" xfId="12" applyNumberFormat="1" applyFont="1" applyFill="1" applyBorder="1" applyAlignment="1">
      <alignment horizontal="right" vertical="center"/>
    </xf>
    <xf numFmtId="0" fontId="63" fillId="5" borderId="52" xfId="12" applyFont="1" applyFill="1" applyBorder="1" applyAlignment="1">
      <alignment horizontal="center" vertical="center"/>
    </xf>
    <xf numFmtId="177" fontId="63" fillId="5" borderId="53" xfId="12" applyNumberFormat="1" applyFont="1" applyFill="1" applyBorder="1">
      <alignment vertical="center"/>
    </xf>
    <xf numFmtId="0" fontId="18" fillId="0" borderId="1" xfId="0" applyFont="1" applyFill="1" applyBorder="1" applyAlignment="1">
      <alignment horizontal="center" vertical="center" wrapText="1"/>
    </xf>
    <xf numFmtId="0" fontId="63" fillId="0" borderId="1" xfId="12" applyFont="1" applyFill="1" applyBorder="1" applyAlignment="1">
      <alignment horizontal="center" vertical="center"/>
    </xf>
    <xf numFmtId="0" fontId="63" fillId="0" borderId="1" xfId="12" applyFont="1" applyFill="1" applyBorder="1">
      <alignment vertical="center"/>
    </xf>
    <xf numFmtId="0" fontId="63" fillId="0" borderId="1" xfId="12" applyFont="1" applyFill="1" applyBorder="1" applyAlignment="1">
      <alignment horizontal="right" vertical="center"/>
    </xf>
    <xf numFmtId="177" fontId="63" fillId="0" borderId="1" xfId="12" applyNumberFormat="1" applyFont="1" applyFill="1" applyBorder="1" applyAlignment="1">
      <alignment horizontal="right" vertical="center"/>
    </xf>
    <xf numFmtId="0" fontId="63" fillId="0" borderId="9" xfId="12" applyFont="1" applyFill="1" applyBorder="1" applyAlignment="1">
      <alignment horizontal="center" vertical="center"/>
    </xf>
    <xf numFmtId="0" fontId="63" fillId="0" borderId="9" xfId="12" applyFont="1" applyFill="1" applyBorder="1" applyAlignment="1">
      <alignment horizontal="right" vertical="center"/>
    </xf>
    <xf numFmtId="0" fontId="63" fillId="0" borderId="23" xfId="12" applyFont="1" applyFill="1" applyBorder="1" applyAlignment="1">
      <alignment horizontal="right" vertical="center"/>
    </xf>
    <xf numFmtId="184" fontId="82" fillId="0" borderId="1" xfId="12" applyNumberFormat="1" applyFont="1" applyFill="1" applyBorder="1" applyAlignment="1">
      <alignment horizontal="center" vertical="center" shrinkToFit="1"/>
    </xf>
    <xf numFmtId="180" fontId="74" fillId="0" borderId="3" xfId="12" applyNumberFormat="1" applyFont="1" applyFill="1" applyBorder="1" applyAlignment="1">
      <alignment horizontal="center" vertical="center"/>
    </xf>
    <xf numFmtId="0" fontId="36" fillId="0" borderId="0" xfId="7" applyFont="1" applyBorder="1" applyAlignment="1">
      <alignment vertical="center"/>
    </xf>
    <xf numFmtId="0" fontId="36" fillId="0" borderId="0" xfId="7" applyFont="1" applyBorder="1" applyAlignment="1">
      <alignment horizontal="center" vertical="center"/>
    </xf>
    <xf numFmtId="0" fontId="24" fillId="0" borderId="0" xfId="7" applyFont="1" applyBorder="1" applyAlignment="1">
      <alignment horizontal="distributed" vertical="center"/>
    </xf>
    <xf numFmtId="0" fontId="0" fillId="0" borderId="48" xfId="0" applyBorder="1" applyAlignment="1">
      <alignment vertical="center" wrapText="1"/>
    </xf>
    <xf numFmtId="0" fontId="0" fillId="0" borderId="56" xfId="0" applyBorder="1" applyAlignment="1">
      <alignment vertical="center" wrapText="1"/>
    </xf>
    <xf numFmtId="179" fontId="16" fillId="2" borderId="59" xfId="5" applyNumberFormat="1" applyFont="1" applyFill="1" applyBorder="1" applyAlignment="1" applyProtection="1">
      <alignment vertical="center" shrinkToFit="1"/>
      <protection locked="0"/>
    </xf>
    <xf numFmtId="180" fontId="74" fillId="2" borderId="1" xfId="12" applyNumberFormat="1" applyFont="1" applyFill="1" applyBorder="1" applyAlignment="1">
      <alignment horizontal="center" vertical="center"/>
    </xf>
    <xf numFmtId="0" fontId="96" fillId="0" borderId="0" xfId="1" applyFont="1" applyAlignment="1">
      <alignment vertical="center"/>
    </xf>
    <xf numFmtId="0" fontId="41" fillId="0" borderId="59" xfId="0" applyFont="1" applyBorder="1" applyAlignment="1">
      <alignment vertical="center"/>
    </xf>
    <xf numFmtId="0" fontId="7" fillId="2" borderId="0" xfId="5" applyFont="1" applyFill="1" applyBorder="1" applyAlignment="1" applyProtection="1">
      <alignment vertical="center"/>
      <protection locked="0"/>
    </xf>
    <xf numFmtId="0" fontId="7" fillId="0" borderId="0" xfId="5" applyFont="1" applyFill="1" applyBorder="1" applyAlignment="1" applyProtection="1">
      <alignment vertical="center"/>
      <protection locked="0"/>
    </xf>
    <xf numFmtId="177" fontId="63" fillId="0" borderId="67" xfId="12" applyNumberFormat="1" applyFont="1" applyFill="1" applyBorder="1" applyAlignment="1">
      <alignment horizontal="right" vertical="center"/>
    </xf>
    <xf numFmtId="177" fontId="63" fillId="0" borderId="23" xfId="12" applyNumberFormat="1" applyFont="1" applyFill="1" applyBorder="1">
      <alignment vertical="center"/>
    </xf>
    <xf numFmtId="0" fontId="91" fillId="0" borderId="0" xfId="5" applyFont="1" applyProtection="1">
      <alignment vertical="center"/>
      <protection locked="0"/>
    </xf>
    <xf numFmtId="0" fontId="6" fillId="0" borderId="0" xfId="5" applyFont="1" applyFill="1" applyProtection="1">
      <alignment vertical="center"/>
      <protection locked="0"/>
    </xf>
    <xf numFmtId="0" fontId="6" fillId="0" borderId="0" xfId="5" applyFont="1" applyFill="1" applyAlignment="1" applyProtection="1">
      <alignment vertical="center"/>
      <protection locked="0"/>
    </xf>
    <xf numFmtId="0" fontId="6" fillId="0" borderId="1" xfId="5" applyFont="1" applyFill="1" applyBorder="1" applyAlignment="1" applyProtection="1">
      <alignment horizontal="center" vertical="center"/>
      <protection locked="0"/>
    </xf>
    <xf numFmtId="0" fontId="6" fillId="0" borderId="1" xfId="5" applyFont="1" applyFill="1" applyBorder="1" applyAlignment="1" applyProtection="1">
      <alignment vertical="center" wrapText="1"/>
      <protection locked="0"/>
    </xf>
    <xf numFmtId="0" fontId="6" fillId="0" borderId="1" xfId="5" applyFont="1" applyFill="1" applyBorder="1" applyProtection="1">
      <alignment vertical="center"/>
      <protection locked="0"/>
    </xf>
    <xf numFmtId="179" fontId="9" fillId="0" borderId="0" xfId="5" applyNumberFormat="1" applyFont="1" applyProtection="1">
      <alignment vertical="center"/>
      <protection locked="0"/>
    </xf>
    <xf numFmtId="0" fontId="106" fillId="0" borderId="0" xfId="5" applyFont="1" applyFill="1" applyProtection="1">
      <alignment vertical="center"/>
      <protection locked="0"/>
    </xf>
    <xf numFmtId="0" fontId="0" fillId="0" borderId="0" xfId="0" applyAlignment="1">
      <alignment vertical="center" wrapText="1"/>
    </xf>
    <xf numFmtId="177" fontId="22" fillId="8" borderId="5" xfId="8" applyNumberFormat="1" applyFont="1" applyFill="1" applyBorder="1" applyAlignment="1">
      <alignment horizontal="center" vertical="center" wrapText="1"/>
    </xf>
    <xf numFmtId="179" fontId="16" fillId="8" borderId="9" xfId="8" applyNumberFormat="1" applyFont="1" applyFill="1" applyBorder="1" applyAlignment="1">
      <alignment horizontal="right" vertical="center"/>
    </xf>
    <xf numFmtId="179" fontId="16" fillId="0" borderId="5" xfId="8" applyNumberFormat="1" applyFont="1" applyFill="1" applyBorder="1" applyAlignment="1">
      <alignment horizontal="right" vertical="center"/>
    </xf>
    <xf numFmtId="179" fontId="16" fillId="0" borderId="1" xfId="8" applyNumberFormat="1" applyFont="1" applyFill="1" applyBorder="1" applyAlignment="1">
      <alignment horizontal="right" vertical="center"/>
    </xf>
    <xf numFmtId="179" fontId="16" fillId="0" borderId="1" xfId="6" applyNumberFormat="1" applyFont="1" applyFill="1" applyBorder="1" applyAlignment="1">
      <alignment horizontal="right" vertical="center" shrinkToFit="1"/>
    </xf>
    <xf numFmtId="179" fontId="16" fillId="0" borderId="9" xfId="8" applyNumberFormat="1" applyFont="1" applyFill="1" applyBorder="1" applyAlignment="1">
      <alignment horizontal="right" vertical="center"/>
    </xf>
    <xf numFmtId="183" fontId="16" fillId="0" borderId="1" xfId="1" applyNumberFormat="1" applyFont="1" applyFill="1" applyBorder="1" applyAlignment="1">
      <alignment horizontal="center" vertical="center"/>
    </xf>
    <xf numFmtId="183" fontId="16" fillId="8" borderId="1" xfId="1" applyNumberFormat="1" applyFont="1" applyFill="1" applyBorder="1" applyAlignment="1">
      <alignment horizontal="center" vertical="center"/>
    </xf>
    <xf numFmtId="0" fontId="16" fillId="8" borderId="1" xfId="1" applyFont="1" applyFill="1" applyBorder="1" applyAlignment="1">
      <alignment vertical="center"/>
    </xf>
    <xf numFmtId="0" fontId="4" fillId="8" borderId="1" xfId="5" applyFont="1" applyFill="1" applyBorder="1" applyAlignment="1" applyProtection="1">
      <alignment vertical="center" wrapText="1"/>
      <protection locked="0"/>
    </xf>
    <xf numFmtId="179" fontId="16" fillId="8" borderId="17" xfId="5" applyNumberFormat="1" applyFont="1" applyFill="1" applyBorder="1" applyAlignment="1" applyProtection="1">
      <alignment vertical="center" shrinkToFit="1"/>
      <protection locked="0"/>
    </xf>
    <xf numFmtId="178" fontId="16" fillId="8" borderId="24" xfId="6" applyNumberFormat="1" applyFont="1" applyFill="1" applyBorder="1" applyAlignment="1" applyProtection="1">
      <alignment horizontal="left" vertical="center" wrapText="1"/>
      <protection locked="0"/>
    </xf>
    <xf numFmtId="179" fontId="16" fillId="8" borderId="18" xfId="5" applyNumberFormat="1" applyFont="1" applyFill="1" applyBorder="1" applyAlignment="1" applyProtection="1">
      <alignment vertical="center" shrinkToFit="1"/>
      <protection locked="0"/>
    </xf>
    <xf numFmtId="178" fontId="16" fillId="8" borderId="19" xfId="6" applyNumberFormat="1" applyFont="1" applyFill="1" applyBorder="1" applyAlignment="1" applyProtection="1">
      <alignment horizontal="left" vertical="center" wrapText="1"/>
      <protection locked="0"/>
    </xf>
    <xf numFmtId="179" fontId="16" fillId="8" borderId="20" xfId="5" applyNumberFormat="1" applyFont="1" applyFill="1" applyBorder="1" applyAlignment="1" applyProtection="1">
      <alignment vertical="center" shrinkToFit="1"/>
      <protection locked="0"/>
    </xf>
    <xf numFmtId="178" fontId="16" fillId="8" borderId="25" xfId="6" applyNumberFormat="1" applyFont="1" applyFill="1" applyBorder="1" applyAlignment="1" applyProtection="1">
      <alignment horizontal="left" vertical="center" wrapText="1"/>
      <protection locked="0"/>
    </xf>
    <xf numFmtId="179" fontId="16" fillId="8" borderId="3" xfId="5" applyNumberFormat="1" applyFont="1" applyFill="1" applyBorder="1" applyAlignment="1" applyProtection="1">
      <alignment vertical="center" shrinkToFit="1"/>
      <protection locked="0"/>
    </xf>
    <xf numFmtId="178" fontId="16" fillId="8" borderId="1" xfId="6" applyNumberFormat="1" applyFont="1" applyFill="1" applyBorder="1" applyAlignment="1" applyProtection="1">
      <alignment horizontal="left" vertical="center" wrapText="1"/>
      <protection locked="0"/>
    </xf>
    <xf numFmtId="179" fontId="16" fillId="8" borderId="7" xfId="5" applyNumberFormat="1" applyFont="1" applyFill="1" applyBorder="1" applyAlignment="1" applyProtection="1">
      <alignment vertical="center" shrinkToFit="1"/>
      <protection locked="0"/>
    </xf>
    <xf numFmtId="178" fontId="16" fillId="8" borderId="10" xfId="6" applyNumberFormat="1" applyFont="1" applyFill="1" applyBorder="1" applyAlignment="1" applyProtection="1">
      <alignment horizontal="left" vertical="center" wrapText="1"/>
      <protection locked="0"/>
    </xf>
    <xf numFmtId="179" fontId="16" fillId="0" borderId="23" xfId="6" applyNumberFormat="1" applyFont="1" applyFill="1" applyBorder="1" applyAlignment="1" applyProtection="1">
      <alignment vertical="center" shrinkToFit="1"/>
    </xf>
    <xf numFmtId="181" fontId="63" fillId="0" borderId="1" xfId="10" applyNumberFormat="1" applyFont="1" applyFill="1" applyBorder="1" applyAlignment="1">
      <alignment horizontal="center" vertical="center"/>
    </xf>
    <xf numFmtId="179" fontId="63" fillId="0" borderId="1" xfId="10" applyNumberFormat="1" applyFont="1" applyFill="1" applyBorder="1" applyAlignment="1">
      <alignment horizontal="right" vertical="center"/>
    </xf>
    <xf numFmtId="0" fontId="75" fillId="6" borderId="1" xfId="10" applyFont="1" applyFill="1" applyBorder="1" applyAlignment="1">
      <alignment horizontal="center" vertical="center"/>
    </xf>
    <xf numFmtId="180" fontId="98" fillId="6" borderId="1" xfId="10" applyNumberFormat="1" applyFont="1" applyFill="1" applyBorder="1" applyAlignment="1">
      <alignment horizontal="center" vertical="center"/>
    </xf>
    <xf numFmtId="180" fontId="99" fillId="6" borderId="1" xfId="10" applyNumberFormat="1" applyFont="1" applyFill="1" applyBorder="1" applyAlignment="1">
      <alignment horizontal="left" vertical="center" wrapText="1"/>
    </xf>
    <xf numFmtId="181" fontId="75" fillId="6" borderId="1" xfId="10" applyNumberFormat="1" applyFont="1" applyFill="1" applyBorder="1" applyAlignment="1">
      <alignment horizontal="center" vertical="center"/>
    </xf>
    <xf numFmtId="179" fontId="75" fillId="6" borderId="1" xfId="10" applyNumberFormat="1" applyFont="1" applyFill="1" applyBorder="1" applyAlignment="1">
      <alignment horizontal="left" vertical="center" wrapText="1"/>
    </xf>
    <xf numFmtId="179" fontId="73" fillId="6" borderId="1" xfId="10" applyNumberFormat="1" applyFont="1" applyFill="1" applyBorder="1" applyAlignment="1">
      <alignment horizontal="right" vertical="center"/>
    </xf>
    <xf numFmtId="0" fontId="63" fillId="8" borderId="1" xfId="10" applyFont="1" applyFill="1" applyBorder="1" applyAlignment="1">
      <alignment horizontal="center" vertical="center"/>
    </xf>
    <xf numFmtId="0" fontId="63" fillId="8" borderId="1" xfId="10" applyFont="1" applyFill="1" applyBorder="1" applyAlignment="1">
      <alignment horizontal="center" vertical="center" shrinkToFit="1"/>
    </xf>
    <xf numFmtId="180" fontId="74" fillId="8" borderId="1" xfId="10" applyNumberFormat="1" applyFont="1" applyFill="1" applyBorder="1" applyAlignment="1">
      <alignment horizontal="center" vertical="center" shrinkToFit="1"/>
    </xf>
    <xf numFmtId="180" fontId="82" fillId="8" borderId="1" xfId="10" applyNumberFormat="1" applyFont="1" applyFill="1" applyBorder="1" applyAlignment="1">
      <alignment horizontal="left" vertical="center" wrapText="1"/>
    </xf>
    <xf numFmtId="181" fontId="63" fillId="8" borderId="1" xfId="10" applyNumberFormat="1" applyFont="1" applyFill="1" applyBorder="1" applyAlignment="1">
      <alignment horizontal="center" vertical="center" wrapText="1"/>
    </xf>
    <xf numFmtId="177" fontId="21" fillId="8" borderId="5" xfId="8" applyNumberFormat="1" applyFont="1" applyFill="1" applyBorder="1" applyAlignment="1">
      <alignment horizontal="center" vertical="center" wrapText="1"/>
    </xf>
    <xf numFmtId="49" fontId="16" fillId="8" borderId="1" xfId="1" applyNumberFormat="1" applyFont="1" applyFill="1" applyBorder="1" applyAlignment="1">
      <alignment horizontal="center" vertical="center"/>
    </xf>
    <xf numFmtId="0" fontId="16" fillId="8" borderId="1" xfId="1" applyFont="1" applyFill="1" applyBorder="1" applyAlignment="1">
      <alignment horizontal="center" vertical="center"/>
    </xf>
    <xf numFmtId="0" fontId="34" fillId="8" borderId="0" xfId="5" applyFont="1" applyFill="1" applyBorder="1" applyAlignment="1" applyProtection="1">
      <alignment vertical="center" shrinkToFit="1"/>
      <protection locked="0"/>
    </xf>
    <xf numFmtId="179" fontId="16" fillId="8" borderId="5" xfId="5" applyNumberFormat="1" applyFont="1" applyFill="1" applyBorder="1" applyAlignment="1" applyProtection="1">
      <alignment horizontal="right" vertical="center" wrapText="1"/>
      <protection locked="0"/>
    </xf>
    <xf numFmtId="0" fontId="16" fillId="8" borderId="9" xfId="5" applyFont="1" applyFill="1" applyBorder="1" applyAlignment="1" applyProtection="1">
      <alignment horizontal="left" vertical="center" wrapText="1"/>
      <protection locked="0"/>
    </xf>
    <xf numFmtId="179" fontId="16" fillId="8" borderId="17" xfId="5" applyNumberFormat="1" applyFont="1" applyFill="1" applyBorder="1" applyAlignment="1" applyProtection="1">
      <alignment horizontal="right" vertical="center" wrapText="1" shrinkToFit="1"/>
      <protection locked="0"/>
    </xf>
    <xf numFmtId="178" fontId="16" fillId="8" borderId="24" xfId="6" applyNumberFormat="1" applyFont="1" applyFill="1" applyBorder="1" applyAlignment="1" applyProtection="1">
      <alignment horizontal="left" vertical="center" shrinkToFit="1"/>
      <protection locked="0"/>
    </xf>
    <xf numFmtId="179" fontId="16" fillId="8" borderId="18" xfId="5" applyNumberFormat="1" applyFont="1" applyFill="1" applyBorder="1" applyAlignment="1" applyProtection="1">
      <alignment horizontal="right" vertical="center" wrapText="1" shrinkToFit="1"/>
      <protection locked="0"/>
    </xf>
    <xf numFmtId="178" fontId="16" fillId="8" borderId="19" xfId="6" applyNumberFormat="1" applyFont="1" applyFill="1" applyBorder="1" applyAlignment="1" applyProtection="1">
      <alignment horizontal="left" vertical="center" shrinkToFit="1"/>
      <protection locked="0"/>
    </xf>
    <xf numFmtId="179" fontId="16" fillId="8" borderId="20" xfId="5" applyNumberFormat="1" applyFont="1" applyFill="1" applyBorder="1" applyAlignment="1" applyProtection="1">
      <alignment horizontal="right" vertical="center" wrapText="1" shrinkToFit="1"/>
      <protection locked="0"/>
    </xf>
    <xf numFmtId="178" fontId="16" fillId="8" borderId="27" xfId="6" applyNumberFormat="1" applyFont="1" applyFill="1" applyBorder="1" applyAlignment="1" applyProtection="1">
      <alignment horizontal="left" vertical="center" shrinkToFit="1"/>
      <protection locked="0"/>
    </xf>
    <xf numFmtId="179" fontId="16" fillId="0" borderId="23" xfId="6" applyNumberFormat="1" applyFont="1" applyFill="1" applyBorder="1" applyAlignment="1" applyProtection="1">
      <alignment horizontal="right" vertical="center" wrapText="1" shrinkToFit="1"/>
    </xf>
    <xf numFmtId="0" fontId="7" fillId="6" borderId="0" xfId="5" applyFont="1" applyFill="1" applyBorder="1" applyAlignment="1" applyProtection="1">
      <alignment horizontal="right" vertical="center"/>
      <protection locked="0"/>
    </xf>
    <xf numFmtId="0" fontId="7" fillId="6" borderId="0" xfId="5" applyFont="1" applyFill="1" applyBorder="1" applyAlignment="1" applyProtection="1">
      <alignment vertical="center"/>
      <protection locked="0"/>
    </xf>
    <xf numFmtId="0" fontId="24" fillId="6" borderId="0" xfId="5" applyFont="1" applyFill="1" applyBorder="1" applyAlignment="1" applyProtection="1">
      <alignment horizontal="right" vertical="center"/>
      <protection locked="0"/>
    </xf>
    <xf numFmtId="179" fontId="7" fillId="6" borderId="0" xfId="5" applyNumberFormat="1" applyFont="1" applyFill="1" applyBorder="1" applyAlignment="1" applyProtection="1">
      <alignment vertical="center"/>
      <protection locked="0"/>
    </xf>
    <xf numFmtId="179" fontId="7" fillId="6" borderId="0" xfId="5" applyNumberFormat="1" applyFont="1" applyFill="1" applyAlignment="1" applyProtection="1">
      <alignment vertical="center"/>
      <protection locked="0"/>
    </xf>
    <xf numFmtId="179" fontId="7" fillId="6" borderId="0" xfId="5" applyNumberFormat="1" applyFont="1" applyFill="1" applyAlignment="1" applyProtection="1">
      <alignment horizontal="right" vertical="center"/>
      <protection locked="0"/>
    </xf>
    <xf numFmtId="0" fontId="65" fillId="0" borderId="1" xfId="10" applyFont="1" applyBorder="1" applyAlignment="1">
      <alignment horizontal="center" vertical="center" shrinkToFit="1"/>
    </xf>
    <xf numFmtId="179" fontId="16" fillId="8" borderId="1" xfId="8" applyNumberFormat="1" applyFont="1" applyFill="1" applyBorder="1" applyAlignment="1">
      <alignment horizontal="center" vertical="center"/>
    </xf>
    <xf numFmtId="177" fontId="72" fillId="0" borderId="60" xfId="0" applyNumberFormat="1" applyFont="1" applyFill="1" applyBorder="1" applyAlignment="1">
      <alignment horizontal="right" vertical="center"/>
    </xf>
    <xf numFmtId="0" fontId="48" fillId="7" borderId="66" xfId="0" applyFont="1" applyFill="1" applyBorder="1" applyAlignment="1">
      <alignment vertical="center" wrapText="1"/>
    </xf>
    <xf numFmtId="0" fontId="111" fillId="6" borderId="0" xfId="12" applyFont="1" applyFill="1" applyAlignment="1">
      <alignment horizontal="right" vertical="center" shrinkToFit="1"/>
    </xf>
    <xf numFmtId="38" fontId="111" fillId="6" borderId="0" xfId="9" applyFont="1" applyFill="1" applyBorder="1" applyAlignment="1">
      <alignment horizontal="right" vertical="center"/>
    </xf>
    <xf numFmtId="38" fontId="111" fillId="6" borderId="69" xfId="9" applyFont="1" applyFill="1" applyBorder="1" applyAlignment="1">
      <alignment horizontal="right" vertical="center"/>
    </xf>
    <xf numFmtId="0" fontId="4" fillId="0" borderId="70" xfId="5" applyFont="1" applyBorder="1" applyAlignment="1">
      <alignment vertical="center" shrinkToFit="1"/>
    </xf>
    <xf numFmtId="0" fontId="58" fillId="0" borderId="13" xfId="5" applyFont="1" applyFill="1" applyBorder="1" applyAlignment="1">
      <alignment vertical="center"/>
    </xf>
    <xf numFmtId="0" fontId="58" fillId="0" borderId="0" xfId="5" applyFont="1" applyFill="1" applyBorder="1" applyAlignment="1">
      <alignment vertical="center"/>
    </xf>
    <xf numFmtId="0" fontId="4" fillId="0" borderId="7" xfId="5" applyFont="1" applyBorder="1" applyAlignment="1">
      <alignment vertical="center" shrinkToFit="1"/>
    </xf>
    <xf numFmtId="0" fontId="4" fillId="0" borderId="1" xfId="5" applyFont="1" applyFill="1" applyBorder="1" applyAlignment="1">
      <alignment horizontal="left" vertical="center" shrinkToFit="1"/>
    </xf>
    <xf numFmtId="0" fontId="4" fillId="0" borderId="12" xfId="5" applyFont="1" applyFill="1" applyBorder="1" applyAlignment="1">
      <alignment horizontal="left" vertical="center" shrinkToFit="1"/>
    </xf>
    <xf numFmtId="0" fontId="4" fillId="0" borderId="3" xfId="5" applyFont="1" applyBorder="1" applyAlignment="1">
      <alignment vertical="center" shrinkToFit="1"/>
    </xf>
    <xf numFmtId="0" fontId="4" fillId="0" borderId="3" xfId="5" applyFont="1" applyFill="1" applyBorder="1" applyAlignment="1">
      <alignment horizontal="left" vertical="center" shrinkToFit="1"/>
    </xf>
    <xf numFmtId="0" fontId="112" fillId="0" borderId="0" xfId="12" applyFont="1" applyAlignment="1"/>
    <xf numFmtId="0" fontId="59" fillId="0" borderId="0" xfId="12" applyFont="1" applyAlignment="1"/>
    <xf numFmtId="0" fontId="114" fillId="0" borderId="0" xfId="0" applyFont="1" applyAlignment="1">
      <alignment horizontal="justify" vertical="center"/>
    </xf>
    <xf numFmtId="0" fontId="58" fillId="0" borderId="0" xfId="0" applyFont="1" applyAlignment="1">
      <alignment horizontal="justify" vertical="center"/>
    </xf>
    <xf numFmtId="0" fontId="59" fillId="0" borderId="0" xfId="0" applyFont="1" applyAlignment="1"/>
    <xf numFmtId="0" fontId="115" fillId="0" borderId="0" xfId="0" applyFont="1" applyAlignment="1"/>
    <xf numFmtId="0" fontId="116" fillId="0" borderId="0" xfId="16" applyFont="1" applyProtection="1">
      <alignment vertical="center"/>
    </xf>
    <xf numFmtId="0" fontId="90" fillId="0" borderId="0" xfId="17" applyAlignment="1"/>
    <xf numFmtId="0" fontId="117" fillId="0" borderId="0" xfId="17" applyFont="1" applyAlignment="1"/>
    <xf numFmtId="0" fontId="16" fillId="0" borderId="3" xfId="5" applyFont="1" applyFill="1" applyBorder="1" applyAlignment="1" applyProtection="1">
      <alignment horizontal="center" vertical="center"/>
      <protection locked="0"/>
    </xf>
    <xf numFmtId="180" fontId="44" fillId="0" borderId="0" xfId="0" applyNumberFormat="1" applyFont="1" applyFill="1" applyBorder="1" applyAlignment="1">
      <alignment vertical="center"/>
    </xf>
    <xf numFmtId="0" fontId="44" fillId="0" borderId="0"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protection locked="0"/>
    </xf>
    <xf numFmtId="0" fontId="43" fillId="0" borderId="0" xfId="0" applyFont="1" applyFill="1" applyBorder="1">
      <alignment vertical="center"/>
    </xf>
    <xf numFmtId="180" fontId="44" fillId="8" borderId="0" xfId="0" applyNumberFormat="1" applyFont="1" applyFill="1" applyBorder="1" applyAlignment="1">
      <alignment vertical="center"/>
    </xf>
    <xf numFmtId="0" fontId="118" fillId="0" borderId="0" xfId="1" applyFont="1" applyAlignment="1">
      <alignment vertical="center"/>
    </xf>
    <xf numFmtId="0" fontId="119" fillId="0" borderId="0" xfId="1" applyFont="1" applyAlignment="1">
      <alignment vertical="center"/>
    </xf>
    <xf numFmtId="0" fontId="4" fillId="8" borderId="4" xfId="5" applyFont="1" applyFill="1" applyBorder="1" applyAlignment="1">
      <alignment horizontal="left" vertical="center" shrinkToFit="1"/>
    </xf>
    <xf numFmtId="0" fontId="4" fillId="0" borderId="2" xfId="5" applyFont="1" applyFill="1" applyBorder="1" applyAlignment="1">
      <alignment vertical="center" shrinkToFit="1"/>
    </xf>
    <xf numFmtId="0" fontId="4" fillId="0" borderId="4" xfId="5" applyFont="1" applyFill="1" applyBorder="1" applyAlignment="1">
      <alignment vertical="center" shrinkToFit="1"/>
    </xf>
    <xf numFmtId="0" fontId="4" fillId="8" borderId="1" xfId="5" applyFont="1" applyFill="1" applyBorder="1" applyAlignment="1">
      <alignment vertical="center" shrinkToFit="1"/>
    </xf>
    <xf numFmtId="0" fontId="59" fillId="9" borderId="62" xfId="12" applyFont="1" applyFill="1" applyBorder="1" applyAlignment="1">
      <alignment vertical="center"/>
    </xf>
    <xf numFmtId="0" fontId="120" fillId="10" borderId="1" xfId="17" applyFont="1" applyFill="1" applyBorder="1" applyAlignment="1">
      <alignment horizontal="left" vertical="center"/>
    </xf>
    <xf numFmtId="0" fontId="120" fillId="10" borderId="65" xfId="17" applyFont="1" applyFill="1" applyBorder="1" applyAlignment="1">
      <alignment vertical="center"/>
    </xf>
    <xf numFmtId="0" fontId="120" fillId="10" borderId="61" xfId="17" applyFont="1" applyFill="1" applyBorder="1" applyAlignment="1">
      <alignment vertical="center"/>
    </xf>
    <xf numFmtId="0" fontId="120" fillId="0" borderId="0" xfId="17" applyFont="1" applyFill="1" applyBorder="1" applyAlignment="1">
      <alignment horizontal="left" vertical="center"/>
    </xf>
    <xf numFmtId="0" fontId="59" fillId="0" borderId="0" xfId="12" applyFont="1" applyFill="1" applyBorder="1" applyAlignment="1">
      <alignment horizontal="center" vertical="center" wrapText="1"/>
    </xf>
    <xf numFmtId="0" fontId="59" fillId="10" borderId="61" xfId="12" applyFont="1" applyFill="1" applyBorder="1" applyAlignment="1">
      <alignment vertical="center"/>
    </xf>
    <xf numFmtId="0" fontId="59" fillId="10" borderId="75" xfId="12" applyFont="1" applyFill="1" applyBorder="1" applyAlignment="1">
      <alignment vertical="center"/>
    </xf>
    <xf numFmtId="0" fontId="59" fillId="10" borderId="0" xfId="12" applyFont="1" applyFill="1" applyBorder="1" applyAlignment="1">
      <alignment horizontal="center" vertical="center" wrapText="1"/>
    </xf>
    <xf numFmtId="0" fontId="120" fillId="10" borderId="0" xfId="17" applyFont="1" applyFill="1" applyBorder="1" applyAlignment="1">
      <alignment horizontal="left" vertical="center"/>
    </xf>
    <xf numFmtId="0" fontId="121" fillId="0" borderId="0" xfId="12" applyFont="1" applyAlignment="1"/>
    <xf numFmtId="0" fontId="59" fillId="0" borderId="0" xfId="12" applyFont="1" applyAlignment="1">
      <alignment wrapText="1"/>
    </xf>
    <xf numFmtId="0" fontId="59" fillId="9" borderId="63" xfId="12" applyFont="1" applyFill="1" applyBorder="1" applyAlignment="1">
      <alignment horizontal="center"/>
    </xf>
    <xf numFmtId="0" fontId="59" fillId="9" borderId="64" xfId="12" applyFont="1" applyFill="1" applyBorder="1" applyAlignment="1">
      <alignment horizontal="center"/>
    </xf>
    <xf numFmtId="0" fontId="59" fillId="10" borderId="13" xfId="12" applyFont="1" applyFill="1" applyBorder="1" applyAlignment="1">
      <alignment horizontal="center" vertical="center"/>
    </xf>
    <xf numFmtId="0" fontId="59" fillId="10" borderId="0" xfId="12" applyFont="1" applyFill="1" applyBorder="1" applyAlignment="1">
      <alignment horizontal="center" vertical="center"/>
    </xf>
    <xf numFmtId="0" fontId="59" fillId="10" borderId="34" xfId="12" applyFont="1" applyFill="1" applyBorder="1" applyAlignment="1">
      <alignment horizontal="center" vertical="center"/>
    </xf>
    <xf numFmtId="0" fontId="59" fillId="10" borderId="7" xfId="12" applyFont="1" applyFill="1" applyBorder="1" applyAlignment="1">
      <alignment horizontal="center" vertical="center"/>
    </xf>
    <xf numFmtId="0" fontId="59" fillId="10" borderId="15" xfId="12" applyFont="1" applyFill="1" applyBorder="1" applyAlignment="1">
      <alignment horizontal="center" vertical="center"/>
    </xf>
    <xf numFmtId="0" fontId="59" fillId="10" borderId="42" xfId="12" applyFont="1" applyFill="1" applyBorder="1" applyAlignment="1">
      <alignment horizontal="center" vertical="center"/>
    </xf>
    <xf numFmtId="0" fontId="59" fillId="10" borderId="13" xfId="12" applyFont="1" applyFill="1" applyBorder="1" applyAlignment="1">
      <alignment horizontal="center" vertical="center" wrapText="1"/>
    </xf>
    <xf numFmtId="0" fontId="59" fillId="10" borderId="0" xfId="12" applyFont="1" applyFill="1" applyBorder="1" applyAlignment="1">
      <alignment horizontal="center" vertical="center" wrapText="1"/>
    </xf>
    <xf numFmtId="0" fontId="59" fillId="10" borderId="34" xfId="12" applyFont="1" applyFill="1" applyBorder="1" applyAlignment="1">
      <alignment horizontal="center" vertical="center" wrapText="1"/>
    </xf>
    <xf numFmtId="0" fontId="59" fillId="10" borderId="7" xfId="12" applyFont="1" applyFill="1" applyBorder="1" applyAlignment="1">
      <alignment horizontal="center" vertical="center" wrapText="1"/>
    </xf>
    <xf numFmtId="0" fontId="59" fillId="10" borderId="15" xfId="12" applyFont="1" applyFill="1" applyBorder="1" applyAlignment="1">
      <alignment horizontal="center" vertical="center" wrapText="1"/>
    </xf>
    <xf numFmtId="0" fontId="59" fillId="10" borderId="42" xfId="12" applyFont="1" applyFill="1" applyBorder="1" applyAlignment="1">
      <alignment horizontal="center" vertical="center" wrapText="1"/>
    </xf>
    <xf numFmtId="0" fontId="120" fillId="10" borderId="7" xfId="17" applyFont="1" applyFill="1" applyBorder="1" applyAlignment="1">
      <alignment horizontal="left" vertical="center"/>
    </xf>
    <xf numFmtId="0" fontId="120" fillId="10" borderId="15" xfId="17" applyFont="1" applyFill="1" applyBorder="1" applyAlignment="1">
      <alignment horizontal="left" vertical="center"/>
    </xf>
    <xf numFmtId="0" fontId="120" fillId="10" borderId="8" xfId="17" applyFont="1" applyFill="1" applyBorder="1" applyAlignment="1">
      <alignment horizontal="left" vertical="center"/>
    </xf>
    <xf numFmtId="0" fontId="120" fillId="10" borderId="1" xfId="17" applyFont="1" applyFill="1" applyBorder="1" applyAlignment="1">
      <alignment horizontal="left" vertical="center"/>
    </xf>
    <xf numFmtId="0" fontId="120" fillId="10" borderId="46" xfId="17" applyFont="1" applyFill="1" applyBorder="1" applyAlignment="1">
      <alignment horizontal="left" vertical="center"/>
    </xf>
    <xf numFmtId="0" fontId="120" fillId="10" borderId="61" xfId="17" applyFont="1" applyFill="1" applyBorder="1" applyAlignment="1">
      <alignment horizontal="left" vertical="center"/>
    </xf>
    <xf numFmtId="0" fontId="120" fillId="10" borderId="75" xfId="17" applyFont="1" applyFill="1" applyBorder="1" applyAlignment="1">
      <alignment horizontal="left" vertical="center"/>
    </xf>
    <xf numFmtId="0" fontId="59" fillId="10" borderId="5" xfId="12" applyFont="1" applyFill="1" applyBorder="1" applyAlignment="1">
      <alignment horizontal="center" vertical="center" wrapText="1"/>
    </xf>
    <xf numFmtId="0" fontId="59" fillId="10" borderId="12" xfId="12" applyFont="1" applyFill="1" applyBorder="1" applyAlignment="1">
      <alignment horizontal="center" vertical="center" wrapText="1"/>
    </xf>
    <xf numFmtId="0" fontId="59" fillId="10" borderId="74" xfId="12" applyFont="1" applyFill="1" applyBorder="1" applyAlignment="1">
      <alignment horizontal="center" vertical="center" wrapText="1"/>
    </xf>
    <xf numFmtId="0" fontId="59" fillId="10" borderId="76" xfId="12" applyFont="1" applyFill="1" applyBorder="1" applyAlignment="1">
      <alignment horizontal="center" vertical="center" wrapText="1"/>
    </xf>
    <xf numFmtId="0" fontId="59" fillId="10" borderId="36" xfId="12" applyFont="1" applyFill="1" applyBorder="1" applyAlignment="1">
      <alignment horizontal="center" vertical="center" wrapText="1"/>
    </xf>
    <xf numFmtId="0" fontId="59" fillId="10" borderId="37" xfId="12" applyFont="1" applyFill="1" applyBorder="1" applyAlignment="1">
      <alignment horizontal="center" vertical="center" wrapText="1"/>
    </xf>
    <xf numFmtId="0" fontId="120" fillId="10" borderId="1" xfId="12" applyFont="1" applyFill="1" applyBorder="1" applyAlignment="1">
      <alignment horizontal="left" vertical="center"/>
    </xf>
    <xf numFmtId="0" fontId="120" fillId="10" borderId="46" xfId="12" applyFont="1" applyFill="1" applyBorder="1" applyAlignment="1">
      <alignment horizontal="left" vertical="center"/>
    </xf>
    <xf numFmtId="0" fontId="59" fillId="10" borderId="5" xfId="12" applyFont="1" applyFill="1" applyBorder="1" applyAlignment="1">
      <alignment horizontal="center" vertical="center"/>
    </xf>
    <xf numFmtId="0" fontId="59" fillId="10" borderId="12" xfId="12" applyFont="1" applyFill="1" applyBorder="1" applyAlignment="1">
      <alignment horizontal="center" vertical="center"/>
    </xf>
    <xf numFmtId="0" fontId="59" fillId="10" borderId="74" xfId="12" applyFont="1" applyFill="1" applyBorder="1" applyAlignment="1">
      <alignment horizontal="center" vertical="center"/>
    </xf>
    <xf numFmtId="0" fontId="59" fillId="10" borderId="46" xfId="12" applyFont="1" applyFill="1" applyBorder="1" applyAlignment="1">
      <alignment horizontal="center" vertical="center"/>
    </xf>
    <xf numFmtId="0" fontId="59" fillId="10" borderId="47" xfId="12" applyFont="1" applyFill="1" applyBorder="1" applyAlignment="1">
      <alignment horizontal="center" vertical="center"/>
    </xf>
    <xf numFmtId="0" fontId="59" fillId="10" borderId="1" xfId="12" applyFont="1" applyFill="1" applyBorder="1" applyAlignment="1">
      <alignment horizontal="center" vertical="center" wrapText="1"/>
    </xf>
    <xf numFmtId="0" fontId="59" fillId="10" borderId="44" xfId="12" applyFont="1" applyFill="1" applyBorder="1" applyAlignment="1">
      <alignment horizontal="center" vertical="center" wrapText="1"/>
    </xf>
    <xf numFmtId="0" fontId="68" fillId="0" borderId="1" xfId="5" applyFont="1" applyBorder="1" applyAlignment="1">
      <alignment horizontal="center" vertical="center"/>
    </xf>
    <xf numFmtId="182" fontId="68" fillId="2" borderId="1" xfId="5" applyNumberFormat="1" applyFont="1" applyFill="1" applyBorder="1" applyAlignment="1">
      <alignment horizontal="right" vertical="center"/>
    </xf>
    <xf numFmtId="0" fontId="68" fillId="0" borderId="3" xfId="5" applyFont="1" applyBorder="1" applyAlignment="1">
      <alignment horizontal="left" vertical="center" wrapText="1"/>
    </xf>
    <xf numFmtId="0" fontId="68" fillId="0" borderId="2" xfId="5" applyFont="1" applyBorder="1" applyAlignment="1">
      <alignment horizontal="left" vertical="center" wrapText="1"/>
    </xf>
    <xf numFmtId="0" fontId="68" fillId="0" borderId="4" xfId="5" applyFont="1" applyBorder="1" applyAlignment="1">
      <alignment horizontal="left" vertical="center" wrapText="1"/>
    </xf>
    <xf numFmtId="0" fontId="68" fillId="0" borderId="1" xfId="5" applyFont="1" applyBorder="1" applyAlignment="1">
      <alignment horizontal="left" vertical="center"/>
    </xf>
    <xf numFmtId="0" fontId="46" fillId="0" borderId="3" xfId="5" applyFont="1" applyBorder="1" applyAlignment="1">
      <alignment horizontal="left" vertical="center" wrapText="1"/>
    </xf>
    <xf numFmtId="0" fontId="46" fillId="0" borderId="2" xfId="5" applyFont="1" applyBorder="1" applyAlignment="1">
      <alignment horizontal="left" vertical="center" wrapText="1"/>
    </xf>
    <xf numFmtId="0" fontId="46" fillId="0" borderId="4" xfId="5" applyFont="1" applyBorder="1" applyAlignment="1">
      <alignment horizontal="left" vertical="center" wrapText="1"/>
    </xf>
    <xf numFmtId="182" fontId="68" fillId="2" borderId="3" xfId="5" applyNumberFormat="1" applyFont="1" applyFill="1" applyBorder="1" applyAlignment="1">
      <alignment horizontal="right" vertical="center"/>
    </xf>
    <xf numFmtId="182" fontId="68" fillId="2" borderId="2" xfId="5" applyNumberFormat="1" applyFont="1" applyFill="1" applyBorder="1" applyAlignment="1">
      <alignment horizontal="right" vertical="center"/>
    </xf>
    <xf numFmtId="182" fontId="68" fillId="2" borderId="4" xfId="5" applyNumberFormat="1" applyFont="1" applyFill="1" applyBorder="1" applyAlignment="1">
      <alignment horizontal="right" vertical="center"/>
    </xf>
    <xf numFmtId="0" fontId="68" fillId="0" borderId="3" xfId="5" applyFont="1" applyBorder="1" applyAlignment="1">
      <alignment horizontal="center" vertical="center"/>
    </xf>
    <xf numFmtId="0" fontId="68" fillId="0" borderId="2" xfId="5" applyFont="1" applyBorder="1" applyAlignment="1">
      <alignment horizontal="center" vertical="center"/>
    </xf>
    <xf numFmtId="0" fontId="68" fillId="0" borderId="4" xfId="5" applyFont="1" applyBorder="1" applyAlignment="1">
      <alignment horizontal="center" vertical="center"/>
    </xf>
    <xf numFmtId="0" fontId="16" fillId="0" borderId="3" xfId="5" applyFont="1" applyBorder="1" applyAlignment="1">
      <alignment horizontal="left" vertical="center" wrapText="1"/>
    </xf>
    <xf numFmtId="0" fontId="16" fillId="0" borderId="2" xfId="5" applyFont="1" applyBorder="1" applyAlignment="1">
      <alignment horizontal="left" vertical="center" wrapText="1"/>
    </xf>
    <xf numFmtId="0" fontId="16" fillId="0" borderId="4" xfId="5" applyFont="1" applyBorder="1" applyAlignment="1">
      <alignment horizontal="left" vertical="center" wrapText="1"/>
    </xf>
    <xf numFmtId="182" fontId="68" fillId="0" borderId="1" xfId="5" applyNumberFormat="1" applyFont="1" applyBorder="1" applyAlignment="1">
      <alignment horizontal="right" vertical="center"/>
    </xf>
    <xf numFmtId="0" fontId="78" fillId="0" borderId="0" xfId="11" applyFont="1" applyAlignment="1">
      <alignment horizontal="center"/>
    </xf>
    <xf numFmtId="0" fontId="70" fillId="0" borderId="0" xfId="5" applyFont="1" applyAlignment="1">
      <alignment horizontal="center" vertical="center" wrapText="1"/>
    </xf>
    <xf numFmtId="0" fontId="92" fillId="0" borderId="0" xfId="1" applyFont="1" applyAlignment="1">
      <alignment horizontal="center" vertical="center" textRotation="255" wrapText="1"/>
    </xf>
    <xf numFmtId="0" fontId="39" fillId="0" borderId="0" xfId="1" applyFont="1" applyAlignment="1">
      <alignment horizontal="center" vertical="center" textRotation="255" wrapText="1"/>
    </xf>
    <xf numFmtId="0" fontId="40" fillId="0" borderId="12" xfId="1" applyFont="1" applyBorder="1" applyAlignment="1">
      <alignment horizontal="left" vertical="center"/>
    </xf>
    <xf numFmtId="0" fontId="0" fillId="0" borderId="12" xfId="0" applyBorder="1" applyAlignment="1">
      <alignment vertical="center"/>
    </xf>
    <xf numFmtId="0" fontId="22" fillId="0" borderId="5" xfId="1" applyFont="1" applyBorder="1" applyAlignment="1">
      <alignment horizontal="distributed" vertical="center" justifyLastLine="1"/>
    </xf>
    <xf numFmtId="0" fontId="18" fillId="0" borderId="12" xfId="0" applyFont="1" applyBorder="1" applyAlignment="1">
      <alignment horizontal="distributed" vertical="center" justifyLastLine="1"/>
    </xf>
    <xf numFmtId="0" fontId="18" fillId="0" borderId="6" xfId="0" applyFont="1" applyBorder="1" applyAlignment="1">
      <alignment horizontal="distributed" vertical="center" justifyLastLine="1"/>
    </xf>
    <xf numFmtId="0" fontId="18" fillId="0" borderId="13" xfId="0" applyFont="1" applyBorder="1" applyAlignment="1">
      <alignment horizontal="distributed" vertical="center" justifyLastLine="1"/>
    </xf>
    <xf numFmtId="0" fontId="18" fillId="0" borderId="0" xfId="0" applyFont="1" applyAlignment="1">
      <alignment horizontal="distributed" vertical="center" justifyLastLine="1"/>
    </xf>
    <xf numFmtId="0" fontId="18" fillId="0" borderId="14" xfId="0" applyFont="1" applyBorder="1" applyAlignment="1">
      <alignment horizontal="distributed" vertical="center" justifyLastLine="1"/>
    </xf>
    <xf numFmtId="0" fontId="18" fillId="0" borderId="7" xfId="0" applyFont="1" applyBorder="1" applyAlignment="1">
      <alignment horizontal="distributed" vertical="center" justifyLastLine="1"/>
    </xf>
    <xf numFmtId="0" fontId="18" fillId="0" borderId="15" xfId="0" applyFont="1" applyBorder="1" applyAlignment="1">
      <alignment horizontal="distributed" vertical="center" justifyLastLine="1"/>
    </xf>
    <xf numFmtId="0" fontId="18" fillId="0" borderId="8" xfId="0" applyFont="1" applyBorder="1" applyAlignment="1">
      <alignment horizontal="distributed" vertical="center" justifyLastLine="1"/>
    </xf>
    <xf numFmtId="177" fontId="22" fillId="0" borderId="3" xfId="8" applyNumberFormat="1" applyFont="1" applyFill="1" applyBorder="1" applyAlignment="1">
      <alignment horizontal="left" vertical="center" wrapText="1"/>
    </xf>
    <xf numFmtId="0" fontId="18" fillId="0" borderId="2" xfId="0" applyFont="1" applyFill="1" applyBorder="1" applyAlignment="1">
      <alignment vertical="center" wrapText="1"/>
    </xf>
    <xf numFmtId="0" fontId="18" fillId="0" borderId="4" xfId="0" applyFont="1" applyFill="1" applyBorder="1" applyAlignment="1">
      <alignment vertical="center" wrapText="1"/>
    </xf>
    <xf numFmtId="0" fontId="18" fillId="0" borderId="4" xfId="0" applyFont="1" applyFill="1" applyBorder="1" applyAlignment="1">
      <alignment horizontal="left" vertical="center" wrapText="1"/>
    </xf>
    <xf numFmtId="0" fontId="22" fillId="0" borderId="10" xfId="1" applyFont="1" applyBorder="1" applyAlignment="1">
      <alignment horizontal="distributed" wrapText="1"/>
    </xf>
    <xf numFmtId="0" fontId="22" fillId="0" borderId="11" xfId="7" applyFont="1" applyBorder="1" applyAlignment="1">
      <alignment horizontal="distributed" wrapText="1"/>
    </xf>
    <xf numFmtId="0" fontId="22" fillId="0" borderId="9" xfId="1" applyFont="1" applyBorder="1" applyAlignment="1">
      <alignment horizontal="distributed" vertical="center" wrapText="1" justifyLastLine="1"/>
    </xf>
    <xf numFmtId="0" fontId="18" fillId="0" borderId="10" xfId="0" applyFont="1" applyBorder="1" applyAlignment="1">
      <alignment horizontal="distributed" vertical="center" justifyLastLine="1"/>
    </xf>
    <xf numFmtId="0" fontId="18" fillId="0" borderId="11" xfId="0" applyFont="1" applyBorder="1" applyAlignment="1">
      <alignment horizontal="distributed" vertical="center" justifyLastLine="1"/>
    </xf>
    <xf numFmtId="0" fontId="36" fillId="0" borderId="12" xfId="1" applyFont="1" applyBorder="1" applyAlignment="1">
      <alignment horizontal="left" vertical="center"/>
    </xf>
    <xf numFmtId="0" fontId="37" fillId="0" borderId="12" xfId="0" applyFont="1" applyBorder="1" applyAlignment="1">
      <alignment horizontal="left" vertical="center"/>
    </xf>
    <xf numFmtId="0" fontId="20" fillId="0" borderId="0" xfId="1" applyFont="1" applyBorder="1" applyAlignment="1">
      <alignment horizontal="center" vertical="distributed" shrinkToFit="1"/>
    </xf>
    <xf numFmtId="0" fontId="22" fillId="0" borderId="0" xfId="7" applyFont="1" applyBorder="1" applyAlignment="1">
      <alignment shrinkToFit="1"/>
    </xf>
    <xf numFmtId="0" fontId="24" fillId="0" borderId="0" xfId="7" applyFont="1" applyBorder="1" applyAlignment="1">
      <alignment horizontal="distributed" vertical="center" justifyLastLine="1"/>
    </xf>
    <xf numFmtId="177" fontId="22" fillId="0" borderId="3" xfId="8" applyNumberFormat="1" applyFont="1" applyBorder="1" applyAlignment="1">
      <alignment horizontal="center" vertical="center" wrapText="1"/>
    </xf>
    <xf numFmtId="177" fontId="22" fillId="0" borderId="2" xfId="8" applyNumberFormat="1" applyFont="1" applyBorder="1" applyAlignment="1">
      <alignment horizontal="center" vertical="center" wrapText="1"/>
    </xf>
    <xf numFmtId="0" fontId="18" fillId="0" borderId="4" xfId="0" applyFont="1" applyBorder="1" applyAlignment="1">
      <alignment vertical="center" wrapText="1"/>
    </xf>
    <xf numFmtId="179" fontId="16" fillId="2" borderId="28" xfId="8" applyNumberFormat="1" applyFont="1" applyFill="1" applyBorder="1" applyAlignment="1">
      <alignment horizontal="right" vertical="center"/>
    </xf>
    <xf numFmtId="179" fontId="16" fillId="2" borderId="29" xfId="8" applyNumberFormat="1" applyFont="1" applyFill="1" applyBorder="1" applyAlignment="1">
      <alignment horizontal="right" vertical="center"/>
    </xf>
    <xf numFmtId="176" fontId="29" fillId="0" borderId="0" xfId="1" applyNumberFormat="1" applyFont="1" applyAlignment="1">
      <alignment horizontal="center" vertical="center"/>
    </xf>
    <xf numFmtId="0" fontId="30" fillId="0" borderId="0" xfId="0" applyFont="1" applyAlignment="1">
      <alignment vertical="center"/>
    </xf>
    <xf numFmtId="0" fontId="22" fillId="0" borderId="3" xfId="7" applyFont="1" applyBorder="1" applyAlignment="1">
      <alignment horizontal="center" vertical="center" shrinkToFit="1"/>
    </xf>
    <xf numFmtId="0" fontId="10" fillId="0" borderId="4" xfId="0" applyFont="1" applyBorder="1" applyAlignment="1">
      <alignment horizontal="center" vertical="center" shrinkToFit="1"/>
    </xf>
    <xf numFmtId="176" fontId="26" fillId="0" borderId="0" xfId="1" applyNumberFormat="1" applyFont="1" applyAlignment="1">
      <alignment horizontal="center" vertical="center"/>
    </xf>
    <xf numFmtId="0" fontId="25" fillId="0" borderId="0" xfId="0" applyFont="1" applyAlignment="1">
      <alignment vertical="center"/>
    </xf>
    <xf numFmtId="0" fontId="22" fillId="0" borderId="9" xfId="1" applyFont="1" applyBorder="1" applyAlignment="1">
      <alignment horizontal="center" vertical="center"/>
    </xf>
    <xf numFmtId="0" fontId="10" fillId="0" borderId="11" xfId="0" applyFont="1" applyBorder="1" applyAlignment="1">
      <alignment horizontal="center" vertical="center"/>
    </xf>
    <xf numFmtId="0" fontId="22" fillId="0" borderId="3" xfId="1" applyFont="1" applyBorder="1" applyAlignment="1">
      <alignment horizontal="center" vertical="center"/>
    </xf>
    <xf numFmtId="0" fontId="10" fillId="0" borderId="4" xfId="0" applyFont="1" applyBorder="1" applyAlignment="1">
      <alignment horizontal="center" vertical="center"/>
    </xf>
    <xf numFmtId="0" fontId="20" fillId="0" borderId="3" xfId="1" applyFont="1" applyBorder="1" applyAlignment="1">
      <alignment horizontal="center" vertical="distributed" shrinkToFit="1"/>
    </xf>
    <xf numFmtId="0" fontId="10" fillId="0" borderId="4" xfId="0" applyFont="1" applyBorder="1" applyAlignment="1">
      <alignment vertical="center" shrinkToFit="1"/>
    </xf>
    <xf numFmtId="0" fontId="22" fillId="0" borderId="9" xfId="7" applyFont="1" applyBorder="1" applyAlignment="1">
      <alignment vertical="center" wrapText="1" shrinkToFit="1"/>
    </xf>
    <xf numFmtId="0" fontId="10" fillId="0" borderId="11" xfId="0" applyFont="1" applyBorder="1" applyAlignment="1">
      <alignment vertical="center"/>
    </xf>
    <xf numFmtId="0" fontId="10" fillId="0" borderId="11" xfId="0" applyFont="1" applyBorder="1" applyAlignment="1">
      <alignment vertical="center" wrapText="1" shrinkToFit="1"/>
    </xf>
    <xf numFmtId="0" fontId="22" fillId="0" borderId="9" xfId="7" applyFont="1" applyBorder="1" applyAlignment="1">
      <alignment horizontal="distributed" vertical="center"/>
    </xf>
    <xf numFmtId="0" fontId="18" fillId="0" borderId="10" xfId="0" applyFont="1" applyBorder="1" applyAlignment="1">
      <alignment horizontal="distributed" vertical="center"/>
    </xf>
    <xf numFmtId="0" fontId="25" fillId="0" borderId="0" xfId="0" applyFont="1" applyBorder="1" applyAlignment="1">
      <alignment horizontal="left" vertical="center" wrapText="1"/>
    </xf>
    <xf numFmtId="0" fontId="22" fillId="0" borderId="1" xfId="7" applyFont="1" applyBorder="1" applyAlignment="1">
      <alignment horizontal="center" vertical="center"/>
    </xf>
    <xf numFmtId="0" fontId="22" fillId="0" borderId="9" xfId="1" applyFont="1" applyBorder="1" applyAlignment="1">
      <alignment horizontal="center" vertical="center" wrapText="1" justifyLastLine="1"/>
    </xf>
    <xf numFmtId="0" fontId="22" fillId="0" borderId="10" xfId="1" applyFont="1" applyBorder="1" applyAlignment="1">
      <alignment horizontal="center" vertical="center" wrapText="1" justifyLastLine="1"/>
    </xf>
    <xf numFmtId="0" fontId="4" fillId="0" borderId="9" xfId="5" applyFont="1" applyBorder="1" applyAlignment="1">
      <alignment horizontal="center" vertical="center" wrapText="1"/>
    </xf>
    <xf numFmtId="0" fontId="4" fillId="0" borderId="10" xfId="5" applyFont="1" applyBorder="1" applyAlignment="1">
      <alignment horizontal="center" vertical="center"/>
    </xf>
    <xf numFmtId="0" fontId="4" fillId="0" borderId="11" xfId="5" applyFont="1" applyBorder="1" applyAlignment="1">
      <alignment horizontal="center" vertical="center"/>
    </xf>
    <xf numFmtId="0" fontId="4" fillId="8" borderId="5" xfId="5" applyFont="1" applyFill="1" applyBorder="1" applyAlignment="1">
      <alignment horizontal="left" vertical="center" shrinkToFit="1"/>
    </xf>
    <xf numFmtId="0" fontId="4" fillId="8" borderId="12" xfId="5" applyFont="1" applyFill="1" applyBorder="1" applyAlignment="1">
      <alignment horizontal="left" vertical="center" shrinkToFit="1"/>
    </xf>
    <xf numFmtId="0" fontId="4" fillId="8" borderId="71" xfId="5" applyFont="1" applyFill="1" applyBorder="1" applyAlignment="1">
      <alignment horizontal="left" vertical="center" shrinkToFit="1"/>
    </xf>
    <xf numFmtId="0" fontId="4" fillId="8" borderId="72" xfId="5" applyFont="1" applyFill="1" applyBorder="1" applyAlignment="1">
      <alignment horizontal="left" vertical="center" shrinkToFit="1"/>
    </xf>
    <xf numFmtId="0" fontId="4" fillId="8" borderId="73" xfId="5" applyFont="1" applyFill="1" applyBorder="1" applyAlignment="1">
      <alignment horizontal="left" vertical="center" shrinkToFit="1"/>
    </xf>
    <xf numFmtId="0" fontId="4" fillId="0" borderId="5" xfId="5" applyFont="1" applyBorder="1" applyAlignment="1">
      <alignment horizontal="left" vertical="center" shrinkToFit="1"/>
    </xf>
    <xf numFmtId="0" fontId="4" fillId="0" borderId="13" xfId="5" applyFont="1" applyBorder="1" applyAlignment="1">
      <alignment horizontal="left" vertical="center" shrinkToFit="1"/>
    </xf>
    <xf numFmtId="0" fontId="4" fillId="8" borderId="6" xfId="5" applyFont="1" applyFill="1" applyBorder="1" applyAlignment="1">
      <alignment horizontal="left" vertical="center" shrinkToFit="1"/>
    </xf>
    <xf numFmtId="0" fontId="4" fillId="8" borderId="3" xfId="5" applyFont="1" applyFill="1" applyBorder="1" applyAlignment="1">
      <alignment horizontal="left" vertical="center" shrinkToFit="1"/>
    </xf>
    <xf numFmtId="0" fontId="4" fillId="8" borderId="2" xfId="5" applyFont="1" applyFill="1" applyBorder="1" applyAlignment="1">
      <alignment horizontal="left" vertical="center" shrinkToFit="1"/>
    </xf>
    <xf numFmtId="0" fontId="4" fillId="8" borderId="4" xfId="5" applyFont="1" applyFill="1" applyBorder="1" applyAlignment="1">
      <alignment horizontal="left" vertical="center" shrinkToFit="1"/>
    </xf>
    <xf numFmtId="0" fontId="4" fillId="0" borderId="2" xfId="5" applyFont="1" applyFill="1" applyBorder="1" applyAlignment="1">
      <alignment horizontal="center" vertical="center" shrinkToFit="1"/>
    </xf>
    <xf numFmtId="0" fontId="4" fillId="0" borderId="4" xfId="5" applyFont="1" applyFill="1" applyBorder="1" applyAlignment="1">
      <alignment horizontal="center" vertical="center" shrinkToFit="1"/>
    </xf>
    <xf numFmtId="0" fontId="90" fillId="8" borderId="2" xfId="17" applyFont="1" applyFill="1" applyBorder="1" applyAlignment="1">
      <alignment horizontal="left" vertical="center" shrinkToFit="1"/>
    </xf>
    <xf numFmtId="0" fontId="28" fillId="2" borderId="0" xfId="5" applyFont="1" applyFill="1" applyBorder="1" applyAlignment="1" applyProtection="1">
      <alignment horizontal="left" vertical="center"/>
      <protection locked="0"/>
    </xf>
    <xf numFmtId="0" fontId="86" fillId="0" borderId="0" xfId="0" applyFont="1" applyBorder="1" applyAlignment="1">
      <alignment horizontal="left" vertical="center"/>
    </xf>
    <xf numFmtId="0" fontId="26" fillId="0" borderId="0" xfId="5" applyFont="1" applyAlignment="1" applyProtection="1">
      <alignment horizontal="center" vertical="center"/>
      <protection locked="0"/>
    </xf>
    <xf numFmtId="0" fontId="29" fillId="0" borderId="0" xfId="5" applyFont="1" applyAlignment="1" applyProtection="1">
      <alignment horizontal="center" vertical="center"/>
      <protection locked="0"/>
    </xf>
    <xf numFmtId="0" fontId="30" fillId="0" borderId="0" xfId="0" applyFont="1" applyAlignment="1">
      <alignment horizontal="center" vertical="center"/>
    </xf>
    <xf numFmtId="0" fontId="16" fillId="0" borderId="3" xfId="5" applyFont="1" applyFill="1" applyBorder="1" applyAlignment="1" applyProtection="1">
      <alignment horizontal="center" vertical="center"/>
      <protection locked="0"/>
    </xf>
    <xf numFmtId="0" fontId="16" fillId="0" borderId="2" xfId="5" applyFont="1" applyFill="1" applyBorder="1" applyAlignment="1" applyProtection="1">
      <alignment horizontal="center" vertical="center"/>
      <protection locked="0"/>
    </xf>
    <xf numFmtId="42" fontId="16" fillId="0" borderId="1" xfId="5" applyNumberFormat="1" applyFont="1" applyFill="1" applyBorder="1" applyAlignment="1" applyProtection="1">
      <alignment horizontal="left" vertical="center" wrapText="1" shrinkToFit="1"/>
      <protection locked="0"/>
    </xf>
    <xf numFmtId="42" fontId="16" fillId="0" borderId="9" xfId="5" applyNumberFormat="1" applyFont="1" applyFill="1" applyBorder="1" applyAlignment="1" applyProtection="1">
      <alignment horizontal="left" vertical="center" wrapText="1" shrinkToFit="1"/>
      <protection locked="0"/>
    </xf>
    <xf numFmtId="42" fontId="16" fillId="0" borderId="3" xfId="5" applyNumberFormat="1" applyFont="1" applyFill="1" applyBorder="1" applyAlignment="1" applyProtection="1">
      <alignment horizontal="left" vertical="center" wrapText="1" shrinkToFit="1"/>
      <protection locked="0"/>
    </xf>
    <xf numFmtId="0" fontId="18" fillId="0" borderId="4" xfId="0" applyFont="1" applyBorder="1" applyAlignment="1">
      <alignment horizontal="left" vertical="center" wrapText="1"/>
    </xf>
    <xf numFmtId="42" fontId="16" fillId="0" borderId="5" xfId="5" applyNumberFormat="1" applyFont="1" applyFill="1" applyBorder="1" applyAlignment="1" applyProtection="1">
      <alignment horizontal="left" vertical="center" wrapText="1" shrinkToFit="1"/>
      <protection locked="0"/>
    </xf>
    <xf numFmtId="0" fontId="0" fillId="0" borderId="6" xfId="0" applyBorder="1" applyAlignment="1">
      <alignment horizontal="left" vertical="center" wrapText="1"/>
    </xf>
    <xf numFmtId="42" fontId="24" fillId="0" borderId="57" xfId="5" applyNumberFormat="1" applyFont="1" applyFill="1" applyBorder="1" applyAlignment="1" applyProtection="1">
      <alignment horizontal="left" vertical="center" wrapText="1" shrinkToFit="1"/>
      <protection locked="0"/>
    </xf>
    <xf numFmtId="0" fontId="24" fillId="0" borderId="58" xfId="0" applyFont="1" applyBorder="1" applyAlignment="1">
      <alignment horizontal="left" vertical="center" wrapText="1"/>
    </xf>
    <xf numFmtId="42" fontId="24" fillId="0" borderId="49" xfId="5" applyNumberFormat="1" applyFont="1" applyFill="1" applyBorder="1" applyAlignment="1" applyProtection="1">
      <alignment horizontal="left" vertical="center" wrapText="1" shrinkToFit="1"/>
      <protection locked="0"/>
    </xf>
    <xf numFmtId="42" fontId="24" fillId="0" borderId="50" xfId="5" applyNumberFormat="1" applyFont="1" applyFill="1" applyBorder="1" applyAlignment="1" applyProtection="1">
      <alignment horizontal="left" vertical="center" wrapText="1" shrinkToFit="1"/>
      <protection locked="0"/>
    </xf>
    <xf numFmtId="49" fontId="16" fillId="0" borderId="21" xfId="5" applyNumberFormat="1" applyFont="1" applyFill="1" applyBorder="1" applyAlignment="1" applyProtection="1">
      <alignment horizontal="center" vertical="center" wrapText="1"/>
      <protection locked="0"/>
    </xf>
    <xf numFmtId="49" fontId="16" fillId="0" borderId="22" xfId="5" applyNumberFormat="1" applyFont="1" applyFill="1" applyBorder="1" applyAlignment="1" applyProtection="1">
      <alignment horizontal="center" vertical="center" wrapText="1"/>
      <protection locked="0"/>
    </xf>
    <xf numFmtId="0" fontId="84" fillId="0" borderId="12" xfId="10" applyFont="1" applyBorder="1" applyAlignment="1">
      <alignment horizontal="left" vertical="center"/>
    </xf>
    <xf numFmtId="0" fontId="84" fillId="0" borderId="12" xfId="0" applyFont="1" applyBorder="1" applyAlignment="1">
      <alignment horizontal="left" vertical="center"/>
    </xf>
    <xf numFmtId="0" fontId="85" fillId="0" borderId="12" xfId="0" applyFont="1" applyBorder="1" applyAlignment="1">
      <alignment vertical="center"/>
    </xf>
    <xf numFmtId="0" fontId="63" fillId="0" borderId="9" xfId="10" applyFont="1" applyBorder="1" applyAlignment="1">
      <alignment horizontal="center" vertical="center"/>
    </xf>
    <xf numFmtId="0" fontId="0" fillId="0" borderId="11" xfId="0" applyBorder="1" applyAlignment="1">
      <alignment horizontal="center" vertical="center"/>
    </xf>
    <xf numFmtId="0" fontId="109" fillId="0" borderId="0" xfId="10" applyFont="1" applyAlignment="1">
      <alignment horizontal="center" vertical="center" wrapText="1"/>
    </xf>
    <xf numFmtId="0" fontId="109" fillId="0" borderId="0" xfId="10" applyFont="1" applyAlignment="1">
      <alignment horizontal="center" vertical="center"/>
    </xf>
    <xf numFmtId="0" fontId="109" fillId="0" borderId="0" xfId="0" applyFont="1" applyAlignment="1">
      <alignment vertical="center"/>
    </xf>
    <xf numFmtId="0" fontId="65" fillId="0" borderId="9" xfId="10" applyFont="1"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left" vertical="center" wrapText="1"/>
    </xf>
    <xf numFmtId="0" fontId="0" fillId="0" borderId="11" xfId="0" applyBorder="1" applyAlignment="1">
      <alignment vertical="center" wrapText="1"/>
    </xf>
    <xf numFmtId="0" fontId="18" fillId="0" borderId="38" xfId="0" applyFont="1" applyBorder="1" applyAlignment="1">
      <alignment horizontal="center" vertical="center" wrapText="1"/>
    </xf>
    <xf numFmtId="0" fontId="0" fillId="0" borderId="68" xfId="0" applyBorder="1" applyAlignment="1">
      <alignment horizontal="center" vertical="center" wrapText="1"/>
    </xf>
    <xf numFmtId="0" fontId="0" fillId="0" borderId="9" xfId="0" applyBorder="1" applyAlignment="1">
      <alignment horizontal="center" vertical="center" wrapText="1"/>
    </xf>
    <xf numFmtId="0" fontId="76" fillId="0" borderId="9" xfId="0" applyFont="1" applyBorder="1" applyAlignment="1">
      <alignment horizontal="left" vertical="center" wrapText="1"/>
    </xf>
    <xf numFmtId="0" fontId="0" fillId="0" borderId="11" xfId="0" applyBorder="1" applyAlignment="1">
      <alignment horizontal="left" vertical="center" wrapText="1"/>
    </xf>
    <xf numFmtId="0" fontId="65" fillId="0" borderId="3" xfId="10" applyFont="1" applyBorder="1" applyAlignment="1">
      <alignment horizontal="left" vertical="center" wrapText="1"/>
    </xf>
    <xf numFmtId="0" fontId="0" fillId="0" borderId="4" xfId="0" applyBorder="1" applyAlignment="1">
      <alignment horizontal="left" vertical="center" wrapText="1"/>
    </xf>
    <xf numFmtId="0" fontId="16" fillId="0" borderId="1" xfId="5" applyFont="1" applyBorder="1" applyAlignment="1" applyProtection="1">
      <alignment horizontal="center" vertical="center" shrinkToFit="1"/>
      <protection locked="0"/>
    </xf>
    <xf numFmtId="0" fontId="4" fillId="8" borderId="1" xfId="5" applyFont="1" applyFill="1" applyBorder="1" applyAlignment="1" applyProtection="1">
      <alignment horizontal="center" vertical="center" wrapText="1"/>
      <protection locked="0"/>
    </xf>
    <xf numFmtId="0" fontId="19" fillId="8"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0" borderId="12" xfId="0" applyFont="1" applyBorder="1" applyAlignment="1">
      <alignment horizontal="left" wrapText="1"/>
    </xf>
    <xf numFmtId="0" fontId="19" fillId="0" borderId="36" xfId="0" applyFont="1" applyBorder="1" applyAlignment="1">
      <alignment horizontal="left" wrapText="1"/>
    </xf>
    <xf numFmtId="0" fontId="73" fillId="0" borderId="0" xfId="10" applyFont="1" applyBorder="1" applyAlignment="1">
      <alignment horizontal="left" vertical="center"/>
    </xf>
    <xf numFmtId="0" fontId="66" fillId="0" borderId="0" xfId="0" applyFont="1" applyBorder="1" applyAlignment="1">
      <alignment horizontal="left" vertical="center"/>
    </xf>
    <xf numFmtId="0" fontId="63" fillId="0" borderId="9" xfId="12" applyFont="1" applyBorder="1" applyAlignment="1">
      <alignment horizontal="center" vertical="center"/>
    </xf>
    <xf numFmtId="0" fontId="65" fillId="0" borderId="9" xfId="12" applyFont="1" applyBorder="1" applyAlignment="1">
      <alignment horizontal="center" vertical="center" wrapText="1"/>
    </xf>
    <xf numFmtId="0" fontId="74" fillId="0" borderId="3" xfId="12" applyFont="1" applyBorder="1" applyAlignment="1">
      <alignment horizontal="center" vertical="center" wrapText="1"/>
    </xf>
    <xf numFmtId="0" fontId="83" fillId="0" borderId="2" xfId="0" applyFont="1" applyBorder="1" applyAlignment="1">
      <alignment horizontal="center" vertical="center" wrapText="1"/>
    </xf>
    <xf numFmtId="0" fontId="33" fillId="0" borderId="3" xfId="12"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87" fillId="0" borderId="0" xfId="12" applyFont="1" applyAlignment="1">
      <alignment vertical="center" wrapText="1"/>
    </xf>
    <xf numFmtId="0" fontId="88" fillId="0" borderId="0" xfId="0" applyFont="1" applyAlignment="1">
      <alignment vertical="center"/>
    </xf>
    <xf numFmtId="0" fontId="73" fillId="0" borderId="0" xfId="12" applyFont="1" applyBorder="1" applyAlignment="1">
      <alignment horizontal="left" vertical="center"/>
    </xf>
    <xf numFmtId="0" fontId="0" fillId="0" borderId="0" xfId="0" applyAlignment="1">
      <alignment horizontal="left" vertical="center"/>
    </xf>
    <xf numFmtId="0" fontId="63" fillId="0" borderId="21" xfId="12" applyFont="1" applyFill="1" applyBorder="1" applyAlignment="1">
      <alignment horizontal="center" vertical="center"/>
    </xf>
    <xf numFmtId="0" fontId="0" fillId="0" borderId="22" xfId="0" applyFill="1" applyBorder="1" applyAlignment="1">
      <alignment vertical="center"/>
    </xf>
    <xf numFmtId="0" fontId="0" fillId="0" borderId="51" xfId="0" applyFill="1" applyBorder="1" applyAlignment="1">
      <alignment vertical="center"/>
    </xf>
    <xf numFmtId="0" fontId="110" fillId="0" borderId="0" xfId="12" applyFont="1" applyAlignment="1">
      <alignment horizontal="center" vertical="center" wrapText="1"/>
    </xf>
    <xf numFmtId="0" fontId="12" fillId="0" borderId="0" xfId="0" applyFont="1" applyAlignment="1">
      <alignment vertical="center" wrapText="1"/>
    </xf>
    <xf numFmtId="0" fontId="65" fillId="0" borderId="5" xfId="1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9" fillId="0" borderId="5" xfId="0" applyFont="1"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83" fillId="0" borderId="4" xfId="0" applyFont="1" applyBorder="1" applyAlignment="1">
      <alignment horizontal="center" vertical="center" wrapText="1"/>
    </xf>
    <xf numFmtId="0" fontId="110" fillId="0" borderId="0" xfId="0" applyFont="1" applyFill="1" applyAlignment="1">
      <alignment horizontal="center" vertical="center" wrapText="1"/>
    </xf>
    <xf numFmtId="0" fontId="52" fillId="2" borderId="0" xfId="0" applyFont="1" applyFill="1" applyBorder="1" applyAlignment="1">
      <alignment horizontal="left" vertical="top"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46" fillId="0" borderId="30" xfId="0" applyFont="1" applyFill="1" applyBorder="1" applyAlignment="1">
      <alignment horizontal="left" vertical="top" wrapText="1"/>
    </xf>
    <xf numFmtId="0" fontId="46" fillId="0" borderId="31" xfId="0" applyFont="1" applyFill="1" applyBorder="1" applyAlignment="1">
      <alignment horizontal="left" vertical="top"/>
    </xf>
    <xf numFmtId="0" fontId="46" fillId="0" borderId="32" xfId="0" applyFont="1" applyFill="1" applyBorder="1" applyAlignment="1">
      <alignment horizontal="left" vertical="top"/>
    </xf>
    <xf numFmtId="0" fontId="46" fillId="0" borderId="33" xfId="0" applyFont="1" applyFill="1" applyBorder="1" applyAlignment="1">
      <alignment horizontal="left" vertical="top"/>
    </xf>
    <xf numFmtId="0" fontId="46" fillId="0" borderId="0" xfId="0" applyFont="1" applyFill="1" applyBorder="1" applyAlignment="1">
      <alignment horizontal="left" vertical="top"/>
    </xf>
    <xf numFmtId="0" fontId="46" fillId="0" borderId="34" xfId="0" applyFont="1" applyFill="1" applyBorder="1" applyAlignment="1">
      <alignment horizontal="left" vertical="top"/>
    </xf>
    <xf numFmtId="0" fontId="46" fillId="0" borderId="35" xfId="0" applyFont="1" applyFill="1" applyBorder="1" applyAlignment="1">
      <alignment horizontal="left" vertical="top"/>
    </xf>
    <xf numFmtId="0" fontId="46" fillId="0" borderId="36" xfId="0" applyFont="1" applyFill="1" applyBorder="1" applyAlignment="1">
      <alignment horizontal="left" vertical="top"/>
    </xf>
    <xf numFmtId="0" fontId="46" fillId="0" borderId="37" xfId="0" applyFont="1" applyFill="1" applyBorder="1" applyAlignment="1">
      <alignment horizontal="left" vertical="top"/>
    </xf>
    <xf numFmtId="0" fontId="47" fillId="6" borderId="38"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7" fillId="6" borderId="40" xfId="0" applyFont="1" applyFill="1" applyBorder="1" applyAlignment="1">
      <alignment horizontal="center" vertical="center" wrapText="1"/>
    </xf>
    <xf numFmtId="0" fontId="61" fillId="2" borderId="15" xfId="0" applyFont="1" applyFill="1" applyBorder="1" applyAlignment="1">
      <alignment horizontal="left" vertical="top"/>
    </xf>
    <xf numFmtId="0" fontId="61" fillId="2" borderId="42" xfId="0" applyFont="1" applyFill="1" applyBorder="1" applyAlignment="1">
      <alignment horizontal="left" vertical="top"/>
    </xf>
    <xf numFmtId="0" fontId="61" fillId="2" borderId="4" xfId="0" applyFont="1" applyFill="1" applyBorder="1" applyAlignment="1">
      <alignment horizontal="left" vertical="top"/>
    </xf>
    <xf numFmtId="0" fontId="61" fillId="2" borderId="1" xfId="0" applyFont="1" applyFill="1" applyBorder="1" applyAlignment="1">
      <alignment horizontal="left" vertical="top"/>
    </xf>
    <xf numFmtId="0" fontId="61" fillId="2" borderId="44" xfId="0" applyFont="1" applyFill="1" applyBorder="1" applyAlignment="1">
      <alignment horizontal="left" vertical="top"/>
    </xf>
    <xf numFmtId="0" fontId="62" fillId="2" borderId="4" xfId="0" applyFont="1" applyFill="1" applyBorder="1" applyAlignment="1">
      <alignment horizontal="left" vertical="top"/>
    </xf>
    <xf numFmtId="0" fontId="62" fillId="2" borderId="1" xfId="0" applyFont="1" applyFill="1" applyBorder="1" applyAlignment="1">
      <alignment horizontal="left" vertical="top"/>
    </xf>
    <xf numFmtId="0" fontId="62" fillId="2" borderId="44" xfId="0" applyFont="1" applyFill="1" applyBorder="1" applyAlignment="1">
      <alignment horizontal="left" vertical="top"/>
    </xf>
    <xf numFmtId="0" fontId="61" fillId="2" borderId="4" xfId="0" applyFont="1" applyFill="1" applyBorder="1" applyAlignment="1">
      <alignment horizontal="left" vertical="top" wrapText="1"/>
    </xf>
    <xf numFmtId="0" fontId="61" fillId="2" borderId="1" xfId="0" applyFont="1" applyFill="1" applyBorder="1" applyAlignment="1">
      <alignment horizontal="left" vertical="top" wrapText="1"/>
    </xf>
    <xf numFmtId="0" fontId="61" fillId="2" borderId="44" xfId="0" applyFont="1" applyFill="1" applyBorder="1" applyAlignment="1">
      <alignment horizontal="left" vertical="top" wrapText="1"/>
    </xf>
    <xf numFmtId="0" fontId="62" fillId="2" borderId="45" xfId="0" applyFont="1" applyFill="1" applyBorder="1" applyAlignment="1">
      <alignment horizontal="left" vertical="top" wrapText="1"/>
    </xf>
    <xf numFmtId="0" fontId="62" fillId="2" borderId="46" xfId="0" applyFont="1" applyFill="1" applyBorder="1" applyAlignment="1">
      <alignment horizontal="left" vertical="top" wrapText="1"/>
    </xf>
    <xf numFmtId="0" fontId="62" fillId="2" borderId="47" xfId="0" applyFont="1" applyFill="1" applyBorder="1" applyAlignment="1">
      <alignment horizontal="left" vertical="top" wrapText="1"/>
    </xf>
    <xf numFmtId="0" fontId="58" fillId="2" borderId="31" xfId="0" applyFont="1" applyFill="1" applyBorder="1" applyAlignment="1">
      <alignment horizontal="left" vertical="top" wrapText="1"/>
    </xf>
    <xf numFmtId="0" fontId="58" fillId="2" borderId="0" xfId="0" applyFont="1" applyFill="1" applyBorder="1" applyAlignment="1">
      <alignment horizontal="left" vertical="top" wrapText="1"/>
    </xf>
    <xf numFmtId="0" fontId="57" fillId="2" borderId="0" xfId="0" applyFont="1" applyFill="1" applyAlignment="1">
      <alignment horizontal="left" vertical="center" wrapText="1"/>
    </xf>
    <xf numFmtId="0" fontId="44" fillId="0" borderId="0" xfId="0" applyFont="1" applyFill="1" applyBorder="1" applyAlignment="1">
      <alignment horizontal="right" vertical="center"/>
    </xf>
    <xf numFmtId="0" fontId="44" fillId="0" borderId="0" xfId="0" applyFont="1" applyFill="1" applyBorder="1" applyAlignment="1">
      <alignment horizontal="right" vertical="center" shrinkToFit="1"/>
    </xf>
    <xf numFmtId="0" fontId="44" fillId="8" borderId="0" xfId="0" applyFont="1" applyFill="1" applyBorder="1" applyAlignment="1">
      <alignment horizontal="left" vertical="center" shrinkToFit="1"/>
    </xf>
    <xf numFmtId="0" fontId="44" fillId="8" borderId="0" xfId="0" applyFont="1" applyFill="1" applyBorder="1" applyAlignment="1">
      <alignment horizontal="center" vertical="center" shrinkToFit="1"/>
    </xf>
    <xf numFmtId="180" fontId="44" fillId="8" borderId="0" xfId="0" applyNumberFormat="1" applyFont="1" applyFill="1" applyBorder="1" applyAlignment="1">
      <alignment horizontal="center" vertical="center"/>
    </xf>
    <xf numFmtId="0" fontId="10" fillId="0" borderId="12"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0" xfId="0" applyFont="1" applyAlignment="1">
      <alignment horizontal="distributed" vertical="center" justifyLastLine="1"/>
    </xf>
    <xf numFmtId="0" fontId="10" fillId="0" borderId="14" xfId="0" applyFont="1" applyBorder="1" applyAlignment="1">
      <alignment horizontal="distributed" vertical="center" justifyLastLine="1"/>
    </xf>
    <xf numFmtId="0" fontId="10" fillId="0" borderId="7" xfId="0" applyFont="1" applyBorder="1" applyAlignment="1">
      <alignment horizontal="distributed" vertical="center" justifyLastLine="1"/>
    </xf>
    <xf numFmtId="0" fontId="10" fillId="0" borderId="15"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10" xfId="0" applyBorder="1" applyAlignment="1">
      <alignment horizontal="distributed" vertical="center"/>
    </xf>
    <xf numFmtId="0" fontId="22" fillId="0" borderId="10" xfId="1" applyFont="1" applyBorder="1" applyAlignment="1">
      <alignment horizontal="distributed" vertical="center" wrapText="1"/>
    </xf>
    <xf numFmtId="0" fontId="22" fillId="0" borderId="11" xfId="7" applyFont="1" applyBorder="1" applyAlignment="1">
      <alignment horizontal="distributed" vertical="center" wrapText="1"/>
    </xf>
    <xf numFmtId="177" fontId="22" fillId="2" borderId="3" xfId="8" applyNumberFormat="1" applyFont="1" applyFill="1" applyBorder="1" applyAlignment="1">
      <alignment horizontal="left" vertical="center" wrapText="1"/>
    </xf>
    <xf numFmtId="0" fontId="18" fillId="2" borderId="2" xfId="0" applyFont="1" applyFill="1" applyBorder="1" applyAlignment="1">
      <alignment vertical="center" wrapText="1"/>
    </xf>
    <xf numFmtId="0" fontId="18" fillId="2" borderId="4" xfId="0" applyFont="1" applyFill="1" applyBorder="1" applyAlignment="1">
      <alignment vertical="center" wrapText="1"/>
    </xf>
    <xf numFmtId="0" fontId="18" fillId="2" borderId="4" xfId="0" applyFont="1" applyFill="1" applyBorder="1" applyAlignment="1">
      <alignment horizontal="left" vertical="center" wrapText="1"/>
    </xf>
    <xf numFmtId="0" fontId="22" fillId="0" borderId="0" xfId="7"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vertical="center" wrapText="1"/>
    </xf>
    <xf numFmtId="0" fontId="7" fillId="0" borderId="12" xfId="1" applyFont="1" applyBorder="1" applyAlignment="1">
      <alignment horizontal="left" vertical="center"/>
    </xf>
    <xf numFmtId="0" fontId="10" fillId="0" borderId="12" xfId="0" applyFont="1" applyBorder="1" applyAlignment="1">
      <alignment horizontal="left" vertical="center"/>
    </xf>
    <xf numFmtId="0" fontId="16" fillId="0" borderId="3" xfId="5" applyFont="1" applyFill="1" applyBorder="1" applyAlignment="1" applyProtection="1">
      <alignment horizontal="left" vertical="center" wrapText="1"/>
      <protection locked="0"/>
    </xf>
    <xf numFmtId="0" fontId="33" fillId="0" borderId="0" xfId="0" applyFont="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3" borderId="1" xfId="0" applyFont="1" applyFill="1" applyBorder="1" applyAlignment="1">
      <alignment horizontal="center" vertical="center"/>
    </xf>
  </cellXfs>
  <cellStyles count="18">
    <cellStyle name="パーセント 2" xfId="4"/>
    <cellStyle name="ハイパーリンク" xfId="17" builtinId="8"/>
    <cellStyle name="桁区切り" xfId="9" builtinId="6"/>
    <cellStyle name="桁区切り 2" xfId="3"/>
    <cellStyle name="桁区切り 2 2" xfId="8"/>
    <cellStyle name="桁区切り 2 2 2" xfId="13"/>
    <cellStyle name="桁区切り 2 2 2 2" xfId="15"/>
    <cellStyle name="桁区切り 3" xfId="6"/>
    <cellStyle name="標準" xfId="0" builtinId="0"/>
    <cellStyle name="標準 2" xfId="2"/>
    <cellStyle name="標準 2 2" xfId="7"/>
    <cellStyle name="標準 2 2 2" xfId="11"/>
    <cellStyle name="標準 2 3" xfId="14"/>
    <cellStyle name="標準 3" xfId="5"/>
    <cellStyle name="標準 3 2" xfId="16"/>
    <cellStyle name="標準 4" xfId="10"/>
    <cellStyle name="標準 4 2" xfId="12"/>
    <cellStyle name="標準_⑭内示表　継続分" xfId="1"/>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49696</xdr:colOff>
      <xdr:row>0</xdr:row>
      <xdr:rowOff>91109</xdr:rowOff>
    </xdr:from>
    <xdr:to>
      <xdr:col>16</xdr:col>
      <xdr:colOff>631963</xdr:colOff>
      <xdr:row>9</xdr:row>
      <xdr:rowOff>190500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6791739" y="91109"/>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114392</xdr:colOff>
      <xdr:row>0</xdr:row>
      <xdr:rowOff>39687</xdr:rowOff>
    </xdr:from>
    <xdr:to>
      <xdr:col>1</xdr:col>
      <xdr:colOff>125506</xdr:colOff>
      <xdr:row>0</xdr:row>
      <xdr:rowOff>309562</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14392" y="39687"/>
          <a:ext cx="997232" cy="2698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（別紙８）</a:t>
          </a:r>
        </a:p>
      </xdr:txBody>
    </xdr:sp>
    <xdr:clientData/>
  </xdr:twoCellAnchor>
  <xdr:twoCellAnchor>
    <xdr:from>
      <xdr:col>5</xdr:col>
      <xdr:colOff>78441</xdr:colOff>
      <xdr:row>5</xdr:row>
      <xdr:rowOff>89647</xdr:rowOff>
    </xdr:from>
    <xdr:to>
      <xdr:col>42</xdr:col>
      <xdr:colOff>68356</xdr:colOff>
      <xdr:row>6</xdr:row>
      <xdr:rowOff>263338</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11127441" y="1804147"/>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50800</xdr:colOff>
      <xdr:row>22</xdr:row>
      <xdr:rowOff>50800</xdr:rowOff>
    </xdr:from>
    <xdr:to>
      <xdr:col>20</xdr:col>
      <xdr:colOff>368300</xdr:colOff>
      <xdr:row>26</xdr:row>
      <xdr:rowOff>372717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16065500" y="3187700"/>
          <a:ext cx="306070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２．補助対象期間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３．感染者等の発生状況</a:t>
          </a:r>
        </a:p>
      </xdr:txBody>
    </xdr:sp>
    <xdr:clientData/>
  </xdr:twoCellAnchor>
  <xdr:twoCellAnchor editAs="oneCell">
    <xdr:from>
      <xdr:col>1</xdr:col>
      <xdr:colOff>40822</xdr:colOff>
      <xdr:row>46</xdr:row>
      <xdr:rowOff>24492</xdr:rowOff>
    </xdr:from>
    <xdr:to>
      <xdr:col>6</xdr:col>
      <xdr:colOff>54865</xdr:colOff>
      <xdr:row>51</xdr:row>
      <xdr:rowOff>216711</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472622" y="10590892"/>
          <a:ext cx="6237043" cy="1398720"/>
        </a:xfrm>
        <a:prstGeom prst="rect">
          <a:avLst/>
        </a:prstGeom>
        <a:solidFill>
          <a:schemeClr val="accent5">
            <a:lumMod val="40000"/>
            <a:lumOff val="60000"/>
          </a:schemeClr>
        </a:solidFill>
      </xdr:spPr>
    </xdr:pic>
    <xdr:clientData/>
  </xdr:twoCellAnchor>
  <xdr:twoCellAnchor>
    <xdr:from>
      <xdr:col>2</xdr:col>
      <xdr:colOff>136071</xdr:colOff>
      <xdr:row>50</xdr:row>
      <xdr:rowOff>25400</xdr:rowOff>
    </xdr:from>
    <xdr:to>
      <xdr:col>4</xdr:col>
      <xdr:colOff>27214</xdr:colOff>
      <xdr:row>51</xdr:row>
      <xdr:rowOff>144236</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1812471" y="11557000"/>
          <a:ext cx="2380343" cy="36013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698500</xdr:colOff>
      <xdr:row>47</xdr:row>
      <xdr:rowOff>0</xdr:rowOff>
    </xdr:from>
    <xdr:to>
      <xdr:col>16</xdr:col>
      <xdr:colOff>304800</xdr:colOff>
      <xdr:row>49</xdr:row>
      <xdr:rowOff>213179</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11823700" y="10807700"/>
          <a:ext cx="4495800" cy="695779"/>
        </a:xfrm>
        <a:prstGeom prst="wedgeRoundRectCallout">
          <a:avLst>
            <a:gd name="adj1" fmla="val -36858"/>
            <a:gd name="adj2" fmla="val -6775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シート名「</a:t>
          </a:r>
          <a:r>
            <a:rPr kumimoji="1" lang="en-US" altLang="ja-JP" sz="1600" b="1">
              <a:solidFill>
                <a:sysClr val="windowText" lastClr="000000"/>
              </a:solidFill>
              <a:effectLst/>
              <a:latin typeface="+mn-lt"/>
              <a:ea typeface="+mn-ea"/>
              <a:cs typeface="+mn-cs"/>
            </a:rPr>
            <a:t>【</a:t>
          </a:r>
          <a:r>
            <a:rPr kumimoji="1" lang="ja-JP" altLang="en-US" sz="1600" b="1">
              <a:solidFill>
                <a:sysClr val="windowText" lastClr="000000"/>
              </a:solidFill>
              <a:effectLst/>
              <a:latin typeface="+mn-lt"/>
              <a:ea typeface="+mn-ea"/>
              <a:cs typeface="+mn-cs"/>
            </a:rPr>
            <a:t>施設用</a:t>
          </a:r>
          <a:r>
            <a:rPr kumimoji="1" lang="en-US" altLang="ja-JP" sz="1600" b="1">
              <a:solidFill>
                <a:sysClr val="windowText" lastClr="000000"/>
              </a:solidFill>
              <a:effectLst/>
              <a:latin typeface="+mn-lt"/>
              <a:ea typeface="+mn-ea"/>
              <a:cs typeface="+mn-cs"/>
            </a:rPr>
            <a:t>】</a:t>
          </a:r>
          <a:r>
            <a:rPr kumimoji="1" lang="ja-JP" altLang="en-US" sz="1600" b="1">
              <a:solidFill>
                <a:sysClr val="windowText" lastClr="000000"/>
              </a:solidFill>
              <a:effectLst/>
              <a:latin typeface="+mn-lt"/>
              <a:ea typeface="+mn-ea"/>
              <a:cs typeface="+mn-cs"/>
            </a:rPr>
            <a:t>施設内療養者一覧</a:t>
          </a:r>
          <a:r>
            <a:rPr kumimoji="1" lang="ja-JP" altLang="en-US" sz="1200">
              <a:solidFill>
                <a:sysClr val="windowText" lastClr="000000"/>
              </a:solidFill>
              <a:effectLst/>
              <a:latin typeface="+mn-lt"/>
              <a:ea typeface="+mn-ea"/>
              <a:cs typeface="+mn-cs"/>
            </a:rPr>
            <a:t>」の</a:t>
          </a:r>
          <a:r>
            <a:rPr kumimoji="1" lang="ja-JP" altLang="en-US" sz="1400" b="1">
              <a:solidFill>
                <a:sysClr val="windowText" lastClr="000000"/>
              </a:solidFill>
              <a:effectLst/>
              <a:latin typeface="+mn-lt"/>
              <a:ea typeface="+mn-ea"/>
              <a:cs typeface="+mn-cs"/>
            </a:rPr>
            <a:t>人数</a:t>
          </a:r>
          <a:r>
            <a:rPr kumimoji="1" lang="ja-JP" altLang="en-US" sz="1200">
              <a:solidFill>
                <a:sysClr val="windowText" lastClr="000000"/>
              </a:solidFill>
              <a:effectLst/>
              <a:latin typeface="+mn-lt"/>
              <a:ea typeface="+mn-ea"/>
              <a:cs typeface="+mn-cs"/>
            </a:rPr>
            <a:t>と一致させること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（別紙３）</a:t>
          </a:r>
        </a:p>
      </xdr:txBody>
    </xdr:sp>
    <xdr:clientData/>
  </xdr:twoCellAnchor>
  <xdr:twoCellAnchor>
    <xdr:from>
      <xdr:col>4</xdr:col>
      <xdr:colOff>66675</xdr:colOff>
      <xdr:row>2</xdr:row>
      <xdr:rowOff>0</xdr:rowOff>
    </xdr:from>
    <xdr:to>
      <xdr:col>5</xdr:col>
      <xdr:colOff>104775</xdr:colOff>
      <xdr:row>3</xdr:row>
      <xdr:rowOff>47625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68075" y="571500"/>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4</xdr:col>
      <xdr:colOff>4838700</xdr:colOff>
      <xdr:row>6</xdr:row>
      <xdr:rowOff>95250</xdr:rowOff>
    </xdr:from>
    <xdr:to>
      <xdr:col>18</xdr:col>
      <xdr:colOff>180974</xdr:colOff>
      <xdr:row>8</xdr:row>
      <xdr:rowOff>85726</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6040100" y="2143125"/>
          <a:ext cx="3305174" cy="1228726"/>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（別紙３）</a:t>
          </a:r>
        </a:p>
      </xdr:txBody>
    </xdr:sp>
    <xdr:clientData/>
  </xdr:twoCellAnchor>
  <xdr:twoCellAnchor>
    <xdr:from>
      <xdr:col>4</xdr:col>
      <xdr:colOff>66675</xdr:colOff>
      <xdr:row>2</xdr:row>
      <xdr:rowOff>0</xdr:rowOff>
    </xdr:from>
    <xdr:to>
      <xdr:col>5</xdr:col>
      <xdr:colOff>104775</xdr:colOff>
      <xdr:row>3</xdr:row>
      <xdr:rowOff>47625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68075" y="571500"/>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4</xdr:col>
      <xdr:colOff>4838700</xdr:colOff>
      <xdr:row>6</xdr:row>
      <xdr:rowOff>95250</xdr:rowOff>
    </xdr:from>
    <xdr:to>
      <xdr:col>18</xdr:col>
      <xdr:colOff>180974</xdr:colOff>
      <xdr:row>8</xdr:row>
      <xdr:rowOff>85726</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6040100" y="2143125"/>
          <a:ext cx="3305174" cy="1228726"/>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39687</xdr:rowOff>
    </xdr:from>
    <xdr:to>
      <xdr:col>1</xdr:col>
      <xdr:colOff>66674</xdr:colOff>
      <xdr:row>1</xdr:row>
      <xdr:rowOff>4762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7625" y="39687"/>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（別紙３）</a:t>
          </a:r>
        </a:p>
      </xdr:txBody>
    </xdr:sp>
    <xdr:clientData/>
  </xdr:twoCellAnchor>
  <xdr:twoCellAnchor>
    <xdr:from>
      <xdr:col>4</xdr:col>
      <xdr:colOff>66675</xdr:colOff>
      <xdr:row>2</xdr:row>
      <xdr:rowOff>0</xdr:rowOff>
    </xdr:from>
    <xdr:to>
      <xdr:col>5</xdr:col>
      <xdr:colOff>104775</xdr:colOff>
      <xdr:row>3</xdr:row>
      <xdr:rowOff>47625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68075" y="571500"/>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4</xdr:col>
      <xdr:colOff>4838700</xdr:colOff>
      <xdr:row>6</xdr:row>
      <xdr:rowOff>95250</xdr:rowOff>
    </xdr:from>
    <xdr:to>
      <xdr:col>18</xdr:col>
      <xdr:colOff>180974</xdr:colOff>
      <xdr:row>8</xdr:row>
      <xdr:rowOff>85726</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6040100" y="2143125"/>
          <a:ext cx="3305174" cy="1123951"/>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647700</xdr:colOff>
      <xdr:row>15</xdr:row>
      <xdr:rowOff>295275</xdr:rowOff>
    </xdr:from>
    <xdr:to>
      <xdr:col>15</xdr:col>
      <xdr:colOff>133350</xdr:colOff>
      <xdr:row>18</xdr:row>
      <xdr:rowOff>28576</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10220325" y="6715125"/>
          <a:ext cx="2914650" cy="733426"/>
        </a:xfrm>
        <a:prstGeom prst="wedgeRoundRectCallout">
          <a:avLst>
            <a:gd name="adj1" fmla="val -64817"/>
            <a:gd name="adj2" fmla="val -3427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u="sng">
              <a:solidFill>
                <a:schemeClr val="tx1"/>
              </a:solidFill>
              <a:latin typeface="ＭＳ ゴシック" panose="020B0609070205080204" pitchFamily="49" charset="-128"/>
              <a:ea typeface="ＭＳ ゴシック" panose="020B0609070205080204" pitchFamily="49" charset="-128"/>
            </a:rPr>
            <a:t>個々の対応状況</a:t>
          </a:r>
          <a:r>
            <a:rPr kumimoji="1" lang="ja-JP" altLang="en-US" sz="1100">
              <a:solidFill>
                <a:schemeClr val="tx1"/>
              </a:solidFill>
              <a:latin typeface="ＭＳ ゴシック" panose="020B0609070205080204" pitchFamily="49" charset="-128"/>
              <a:ea typeface="ＭＳ ゴシック" panose="020B0609070205080204" pitchFamily="49" charset="-128"/>
            </a:rPr>
            <a:t>も漏れなく入力してください。着色セルは自動計算のため入力不要です。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156883</xdr:colOff>
      <xdr:row>0</xdr:row>
      <xdr:rowOff>0</xdr:rowOff>
    </xdr:from>
    <xdr:to>
      <xdr:col>18</xdr:col>
      <xdr:colOff>22412</xdr:colOff>
      <xdr:row>4</xdr:row>
      <xdr:rowOff>56030</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7272618" y="0"/>
          <a:ext cx="7216588" cy="1165412"/>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38100</xdr:colOff>
          <xdr:row>20</xdr:row>
          <xdr:rowOff>247650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200025</xdr:rowOff>
        </xdr:from>
        <xdr:to>
          <xdr:col>3</xdr:col>
          <xdr:colOff>38100</xdr:colOff>
          <xdr:row>20</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200025</xdr:rowOff>
        </xdr:from>
        <xdr:to>
          <xdr:col>3</xdr:col>
          <xdr:colOff>38100</xdr:colOff>
          <xdr:row>17</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200025</xdr:rowOff>
        </xdr:from>
        <xdr:to>
          <xdr:col>3</xdr:col>
          <xdr:colOff>38100</xdr:colOff>
          <xdr:row>16</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200025</xdr:rowOff>
        </xdr:from>
        <xdr:to>
          <xdr:col>3</xdr:col>
          <xdr:colOff>38100</xdr:colOff>
          <xdr:row>19</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200025</xdr:rowOff>
        </xdr:from>
        <xdr:to>
          <xdr:col>3</xdr:col>
          <xdr:colOff>38100</xdr:colOff>
          <xdr:row>18</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590550</xdr:colOff>
      <xdr:row>5</xdr:row>
      <xdr:rowOff>0</xdr:rowOff>
    </xdr:from>
    <xdr:to>
      <xdr:col>42</xdr:col>
      <xdr:colOff>19050</xdr:colOff>
      <xdr:row>7</xdr:row>
      <xdr:rowOff>238126</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7467600" y="1162050"/>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病床ひっ迫等の理由により、保健所等からの入所継続の指示に基づき、やむを得ず施設内療養を行った場合のみ、補助対象となります。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14</xdr:row>
      <xdr:rowOff>9525</xdr:rowOff>
    </xdr:from>
    <xdr:to>
      <xdr:col>41</xdr:col>
      <xdr:colOff>619125</xdr:colOff>
      <xdr:row>17</xdr:row>
      <xdr:rowOff>1</xdr:rowOff>
    </xdr:to>
    <xdr:sp macro="" textlink="">
      <xdr:nvSpPr>
        <xdr:cNvPr id="9" name="吹き出し: 角を丸めた四角形 8">
          <a:extLst>
            <a:ext uri="{FF2B5EF4-FFF2-40B4-BE49-F238E27FC236}">
              <a16:creationId xmlns:a16="http://schemas.microsoft.com/office/drawing/2014/main" id="{00000000-0008-0000-0700-000009000000}"/>
            </a:ext>
          </a:extLst>
        </xdr:cNvPr>
        <xdr:cNvSpPr/>
      </xdr:nvSpPr>
      <xdr:spPr>
        <a:xfrm>
          <a:off x="7381875" y="3400425"/>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確認項目について、該当する場合のみ補助対象となります。各項目に✓を入れてください。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17</xdr:row>
      <xdr:rowOff>114300</xdr:rowOff>
    </xdr:from>
    <xdr:to>
      <xdr:col>40</xdr:col>
      <xdr:colOff>419100</xdr:colOff>
      <xdr:row>19</xdr:row>
      <xdr:rowOff>76200</xdr:rowOff>
    </xdr:to>
    <xdr:sp macro="" textlink="">
      <xdr:nvSpPr>
        <xdr:cNvPr id="10" name="吹き出し: 角を丸めた四角形 9">
          <a:extLst>
            <a:ext uri="{FF2B5EF4-FFF2-40B4-BE49-F238E27FC236}">
              <a16:creationId xmlns:a16="http://schemas.microsoft.com/office/drawing/2014/main" id="{00000000-0008-0000-0700-00000A000000}"/>
            </a:ext>
          </a:extLst>
        </xdr:cNvPr>
        <xdr:cNvSpPr/>
      </xdr:nvSpPr>
      <xdr:spPr>
        <a:xfrm>
          <a:off x="7429500" y="4248150"/>
          <a:ext cx="2657475" cy="457200"/>
        </a:xfrm>
        <a:prstGeom prst="wedgeRoundRectCallout">
          <a:avLst>
            <a:gd name="adj1" fmla="val -65255"/>
            <a:gd name="adj2" fmla="val 97868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chemeClr val="tx1"/>
              </a:solidFill>
              <a:latin typeface="ＭＳ ゴシック" panose="020B0609070205080204" pitchFamily="49" charset="-128"/>
              <a:ea typeface="ＭＳ ゴシック" panose="020B0609070205080204" pitchFamily="49" charset="-128"/>
            </a:rPr>
            <a:t>日付、事業所名等</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78441</xdr:colOff>
      <xdr:row>8</xdr:row>
      <xdr:rowOff>11206</xdr:rowOff>
    </xdr:from>
    <xdr:to>
      <xdr:col>21</xdr:col>
      <xdr:colOff>680196</xdr:colOff>
      <xdr:row>11</xdr:row>
      <xdr:rowOff>462365</xdr:rowOff>
    </xdr:to>
    <xdr:sp macro="" textlink="">
      <xdr:nvSpPr>
        <xdr:cNvPr id="2" name="吹き出し: 角を丸めた四角形 1">
          <a:extLst>
            <a:ext uri="{FF2B5EF4-FFF2-40B4-BE49-F238E27FC236}">
              <a16:creationId xmlns:a16="http://schemas.microsoft.com/office/drawing/2014/main" id="{00000000-0008-0000-0800-000002000000}"/>
            </a:ext>
          </a:extLst>
        </xdr:cNvPr>
        <xdr:cNvSpPr/>
      </xdr:nvSpPr>
      <xdr:spPr>
        <a:xfrm>
          <a:off x="16136470" y="1961030"/>
          <a:ext cx="401955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２．応援職員の派遣期間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３．派遣職員の状況</a:t>
          </a:r>
        </a:p>
      </xdr:txBody>
    </xdr:sp>
    <xdr:clientData/>
  </xdr:twoCellAnchor>
  <xdr:twoCellAnchor editAs="oneCell">
    <xdr:from>
      <xdr:col>1</xdr:col>
      <xdr:colOff>40822</xdr:colOff>
      <xdr:row>31</xdr:row>
      <xdr:rowOff>122465</xdr:rowOff>
    </xdr:from>
    <xdr:to>
      <xdr:col>6</xdr:col>
      <xdr:colOff>21772</xdr:colOff>
      <xdr:row>37</xdr:row>
      <xdr:rowOff>68037</xdr:rowOff>
    </xdr:to>
    <xdr:pic>
      <xdr:nvPicPr>
        <xdr:cNvPr id="3" name="図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643" y="9742715"/>
          <a:ext cx="6240236" cy="1415143"/>
        </a:xfrm>
        <a:prstGeom prst="rect">
          <a:avLst/>
        </a:prstGeom>
        <a:solidFill>
          <a:schemeClr val="accent5">
            <a:lumMod val="40000"/>
            <a:lumOff val="60000"/>
          </a:schemeClr>
        </a:solidFill>
      </xdr:spPr>
    </xdr:pic>
    <xdr:clientData/>
  </xdr:twoCellAnchor>
  <xdr:twoCellAnchor editAs="oneCell">
    <xdr:from>
      <xdr:col>7</xdr:col>
      <xdr:colOff>27214</xdr:colOff>
      <xdr:row>31</xdr:row>
      <xdr:rowOff>68035</xdr:rowOff>
    </xdr:from>
    <xdr:to>
      <xdr:col>14</xdr:col>
      <xdr:colOff>36739</xdr:colOff>
      <xdr:row>38</xdr:row>
      <xdr:rowOff>182335</xdr:rowOff>
    </xdr:to>
    <xdr:pic>
      <xdr:nvPicPr>
        <xdr:cNvPr id="4" name="図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66214" y="9688285"/>
          <a:ext cx="6867525" cy="1828800"/>
        </a:xfrm>
        <a:prstGeom prst="rect">
          <a:avLst/>
        </a:prstGeom>
        <a:solidFill>
          <a:schemeClr val="accent5">
            <a:lumMod val="40000"/>
            <a:lumOff val="60000"/>
          </a:schemeClr>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igo-sitei@city.akashi.lg.jp"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K56"/>
  <sheetViews>
    <sheetView tabSelected="1" view="pageBreakPreview" zoomScale="90" zoomScaleNormal="100" zoomScaleSheetLayoutView="90" workbookViewId="0">
      <selection activeCell="E9" sqref="E9"/>
    </sheetView>
  </sheetViews>
  <sheetFormatPr defaultRowHeight="18.75"/>
  <cols>
    <col min="1" max="1" width="6.375" style="284" customWidth="1"/>
    <col min="2" max="3" width="9" style="284"/>
    <col min="4" max="4" width="10.5" style="284" customWidth="1"/>
    <col min="5" max="5" width="43.5" style="284" customWidth="1"/>
    <col min="6" max="7" width="9" style="284"/>
    <col min="8" max="8" width="5.5" style="284" customWidth="1"/>
    <col min="9" max="9" width="5.125" style="284" customWidth="1"/>
    <col min="10" max="10" width="3.125" style="284" customWidth="1"/>
    <col min="11" max="15" width="59.75" style="284" customWidth="1"/>
    <col min="16" max="16384" width="9" style="284"/>
  </cols>
  <sheetData>
    <row r="2" spans="1:10">
      <c r="A2" s="283" t="s">
        <v>299</v>
      </c>
    </row>
    <row r="3" spans="1:10" ht="19.5" thickBot="1">
      <c r="A3" s="284" t="s">
        <v>358</v>
      </c>
    </row>
    <row r="4" spans="1:10">
      <c r="A4" s="304" t="s">
        <v>368</v>
      </c>
      <c r="B4" s="316" t="s">
        <v>335</v>
      </c>
      <c r="C4" s="316"/>
      <c r="D4" s="316"/>
      <c r="E4" s="316"/>
      <c r="F4" s="316"/>
      <c r="G4" s="316"/>
      <c r="H4" s="316"/>
      <c r="I4" s="316"/>
      <c r="J4" s="317"/>
    </row>
    <row r="5" spans="1:10">
      <c r="A5" s="306" t="s">
        <v>337</v>
      </c>
      <c r="B5" s="330" t="s">
        <v>336</v>
      </c>
      <c r="C5" s="331"/>
      <c r="D5" s="331"/>
      <c r="E5" s="332"/>
      <c r="F5" s="318" t="s">
        <v>300</v>
      </c>
      <c r="G5" s="319"/>
      <c r="H5" s="319"/>
      <c r="I5" s="319"/>
      <c r="J5" s="320"/>
    </row>
    <row r="6" spans="1:10">
      <c r="A6" s="307" t="s">
        <v>339</v>
      </c>
      <c r="B6" s="305" t="s">
        <v>338</v>
      </c>
      <c r="C6" s="305"/>
      <c r="D6" s="305"/>
      <c r="E6" s="305"/>
      <c r="F6" s="321"/>
      <c r="G6" s="322"/>
      <c r="H6" s="322"/>
      <c r="I6" s="322"/>
      <c r="J6" s="323"/>
    </row>
    <row r="7" spans="1:10" ht="18.75" customHeight="1">
      <c r="A7" s="307" t="s">
        <v>350</v>
      </c>
      <c r="B7" s="305" t="s">
        <v>340</v>
      </c>
      <c r="C7" s="305"/>
      <c r="D7" s="305"/>
      <c r="E7" s="305"/>
      <c r="F7" s="324" t="s">
        <v>369</v>
      </c>
      <c r="G7" s="325"/>
      <c r="H7" s="325"/>
      <c r="I7" s="325"/>
      <c r="J7" s="326"/>
    </row>
    <row r="8" spans="1:10" ht="18.75" customHeight="1">
      <c r="A8" s="307" t="s">
        <v>342</v>
      </c>
      <c r="B8" s="305" t="s">
        <v>341</v>
      </c>
      <c r="C8" s="305"/>
      <c r="D8" s="305"/>
      <c r="E8" s="305"/>
      <c r="F8" s="324"/>
      <c r="G8" s="325"/>
      <c r="H8" s="325"/>
      <c r="I8" s="325"/>
      <c r="J8" s="326"/>
    </row>
    <row r="9" spans="1:10" ht="18.75" customHeight="1">
      <c r="A9" s="307" t="s">
        <v>344</v>
      </c>
      <c r="B9" s="305" t="s">
        <v>343</v>
      </c>
      <c r="C9" s="305"/>
      <c r="D9" s="305"/>
      <c r="E9" s="305"/>
      <c r="F9" s="324"/>
      <c r="G9" s="325"/>
      <c r="H9" s="325"/>
      <c r="I9" s="325"/>
      <c r="J9" s="326"/>
    </row>
    <row r="10" spans="1:10">
      <c r="A10" s="307" t="s">
        <v>346</v>
      </c>
      <c r="B10" s="305" t="s">
        <v>345</v>
      </c>
      <c r="C10" s="305"/>
      <c r="D10" s="305"/>
      <c r="E10" s="305"/>
      <c r="F10" s="327"/>
      <c r="G10" s="328"/>
      <c r="H10" s="328"/>
      <c r="I10" s="328"/>
      <c r="J10" s="329"/>
    </row>
    <row r="11" spans="1:10" ht="18.75" customHeight="1">
      <c r="A11" s="307" t="s">
        <v>348</v>
      </c>
      <c r="B11" s="305" t="s">
        <v>347</v>
      </c>
      <c r="C11" s="305"/>
      <c r="D11" s="305"/>
      <c r="E11" s="305"/>
      <c r="F11" s="337" t="s">
        <v>370</v>
      </c>
      <c r="G11" s="338"/>
      <c r="H11" s="338"/>
      <c r="I11" s="338"/>
      <c r="J11" s="339"/>
    </row>
    <row r="12" spans="1:10" ht="19.5" customHeight="1">
      <c r="A12" s="335" t="s">
        <v>351</v>
      </c>
      <c r="B12" s="333" t="s">
        <v>349</v>
      </c>
      <c r="C12" s="333"/>
      <c r="D12" s="333"/>
      <c r="E12" s="333"/>
      <c r="F12" s="324"/>
      <c r="G12" s="325"/>
      <c r="H12" s="325"/>
      <c r="I12" s="325"/>
      <c r="J12" s="326"/>
    </row>
    <row r="13" spans="1:10" ht="19.5" thickBot="1">
      <c r="A13" s="336"/>
      <c r="B13" s="334"/>
      <c r="C13" s="334"/>
      <c r="D13" s="334"/>
      <c r="E13" s="334"/>
      <c r="F13" s="340"/>
      <c r="G13" s="341"/>
      <c r="H13" s="341"/>
      <c r="I13" s="341"/>
      <c r="J13" s="342"/>
    </row>
    <row r="14" spans="1:10">
      <c r="A14" s="313"/>
      <c r="B14" s="313"/>
      <c r="C14" s="313"/>
      <c r="D14" s="313"/>
      <c r="E14" s="313"/>
      <c r="F14" s="312"/>
      <c r="G14" s="312"/>
      <c r="H14" s="312"/>
      <c r="I14" s="312"/>
      <c r="J14" s="312"/>
    </row>
    <row r="15" spans="1:10">
      <c r="A15" s="284" t="s">
        <v>352</v>
      </c>
    </row>
    <row r="16" spans="1:10">
      <c r="A16" s="284" t="s">
        <v>376</v>
      </c>
    </row>
    <row r="17" spans="1:11">
      <c r="A17" s="314" t="s">
        <v>377</v>
      </c>
    </row>
    <row r="18" spans="1:11">
      <c r="A18" s="314"/>
      <c r="B18" s="314" t="s">
        <v>379</v>
      </c>
      <c r="E18" s="315"/>
    </row>
    <row r="19" spans="1:11">
      <c r="A19" s="314"/>
      <c r="B19" s="314" t="s">
        <v>378</v>
      </c>
      <c r="E19" s="315"/>
    </row>
    <row r="20" spans="1:11">
      <c r="A20" s="284" t="s">
        <v>353</v>
      </c>
    </row>
    <row r="21" spans="1:11">
      <c r="A21" s="284" t="s">
        <v>354</v>
      </c>
    </row>
    <row r="22" spans="1:11">
      <c r="A22" s="284" t="s">
        <v>366</v>
      </c>
    </row>
    <row r="23" spans="1:11">
      <c r="A23" s="284" t="s">
        <v>355</v>
      </c>
    </row>
    <row r="24" spans="1:11">
      <c r="A24" s="284" t="s">
        <v>372</v>
      </c>
    </row>
    <row r="25" spans="1:11">
      <c r="A25" s="284" t="s">
        <v>373</v>
      </c>
    </row>
    <row r="26" spans="1:11">
      <c r="A26" s="284" t="s">
        <v>357</v>
      </c>
    </row>
    <row r="27" spans="1:11">
      <c r="A27" s="284" t="s">
        <v>374</v>
      </c>
    </row>
    <row r="28" spans="1:11">
      <c r="A28" s="284" t="s">
        <v>375</v>
      </c>
    </row>
    <row r="29" spans="1:11">
      <c r="A29" s="284" t="s">
        <v>301</v>
      </c>
      <c r="K29" s="285"/>
    </row>
    <row r="30" spans="1:11">
      <c r="A30" s="308"/>
      <c r="B30" s="308"/>
      <c r="C30" s="308"/>
      <c r="D30" s="308"/>
      <c r="E30" s="308"/>
      <c r="F30" s="309"/>
      <c r="G30" s="309"/>
      <c r="H30" s="309"/>
      <c r="I30" s="309"/>
      <c r="J30" s="309"/>
    </row>
    <row r="31" spans="1:11" ht="19.5" thickBot="1">
      <c r="A31" s="287" t="s">
        <v>302</v>
      </c>
      <c r="B31" s="288"/>
      <c r="C31" s="287"/>
      <c r="D31" s="287"/>
      <c r="E31" s="287"/>
      <c r="F31" s="287"/>
      <c r="G31" s="287"/>
      <c r="H31" s="287"/>
      <c r="I31" s="287"/>
      <c r="J31" s="289"/>
      <c r="K31" s="286"/>
    </row>
    <row r="32" spans="1:11">
      <c r="A32" s="304" t="s">
        <v>368</v>
      </c>
      <c r="B32" s="316" t="s">
        <v>335</v>
      </c>
      <c r="C32" s="316"/>
      <c r="D32" s="316"/>
      <c r="E32" s="316"/>
      <c r="F32" s="316"/>
      <c r="G32" s="316"/>
      <c r="H32" s="316"/>
      <c r="I32" s="316"/>
      <c r="J32" s="317"/>
    </row>
    <row r="33" spans="1:11">
      <c r="A33" s="310"/>
      <c r="B33" s="343" t="s">
        <v>364</v>
      </c>
      <c r="C33" s="343"/>
      <c r="D33" s="343"/>
      <c r="E33" s="343"/>
      <c r="F33" s="345" t="s">
        <v>300</v>
      </c>
      <c r="G33" s="346"/>
      <c r="H33" s="346"/>
      <c r="I33" s="346"/>
      <c r="J33" s="347"/>
    </row>
    <row r="34" spans="1:11">
      <c r="A34" s="307" t="s">
        <v>337</v>
      </c>
      <c r="B34" s="333" t="s">
        <v>336</v>
      </c>
      <c r="C34" s="333"/>
      <c r="D34" s="333"/>
      <c r="E34" s="333"/>
      <c r="F34" s="318"/>
      <c r="G34" s="319"/>
      <c r="H34" s="319"/>
      <c r="I34" s="319"/>
      <c r="J34" s="320"/>
    </row>
    <row r="35" spans="1:11">
      <c r="A35" s="307" t="s">
        <v>339</v>
      </c>
      <c r="B35" s="305" t="s">
        <v>338</v>
      </c>
      <c r="C35" s="305"/>
      <c r="D35" s="305"/>
      <c r="E35" s="305"/>
      <c r="F35" s="321"/>
      <c r="G35" s="322"/>
      <c r="H35" s="322"/>
      <c r="I35" s="322"/>
      <c r="J35" s="323"/>
    </row>
    <row r="36" spans="1:11" ht="18.75" customHeight="1">
      <c r="A36" s="307" t="s">
        <v>350</v>
      </c>
      <c r="B36" s="305" t="s">
        <v>340</v>
      </c>
      <c r="C36" s="305"/>
      <c r="D36" s="305"/>
      <c r="E36" s="305"/>
      <c r="F36" s="350" t="s">
        <v>371</v>
      </c>
      <c r="G36" s="350"/>
      <c r="H36" s="350"/>
      <c r="I36" s="350"/>
      <c r="J36" s="351"/>
    </row>
    <row r="37" spans="1:11" ht="18.75" customHeight="1">
      <c r="A37" s="307" t="s">
        <v>342</v>
      </c>
      <c r="B37" s="305" t="s">
        <v>341</v>
      </c>
      <c r="C37" s="305"/>
      <c r="D37" s="305"/>
      <c r="E37" s="305"/>
      <c r="F37" s="350"/>
      <c r="G37" s="350"/>
      <c r="H37" s="350"/>
      <c r="I37" s="350"/>
      <c r="J37" s="351"/>
    </row>
    <row r="38" spans="1:11" ht="18.75" customHeight="1">
      <c r="A38" s="307" t="s">
        <v>344</v>
      </c>
      <c r="B38" s="305" t="s">
        <v>343</v>
      </c>
      <c r="C38" s="305"/>
      <c r="D38" s="305"/>
      <c r="E38" s="305"/>
      <c r="F38" s="350"/>
      <c r="G38" s="350"/>
      <c r="H38" s="350"/>
      <c r="I38" s="350"/>
      <c r="J38" s="351"/>
    </row>
    <row r="39" spans="1:11">
      <c r="A39" s="307" t="s">
        <v>346</v>
      </c>
      <c r="B39" s="305" t="s">
        <v>345</v>
      </c>
      <c r="C39" s="305"/>
      <c r="D39" s="305"/>
      <c r="E39" s="305"/>
      <c r="F39" s="350"/>
      <c r="G39" s="350"/>
      <c r="H39" s="350"/>
      <c r="I39" s="350"/>
      <c r="J39" s="351"/>
    </row>
    <row r="40" spans="1:11" ht="18.75" customHeight="1">
      <c r="A40" s="307" t="s">
        <v>348</v>
      </c>
      <c r="B40" s="305" t="s">
        <v>347</v>
      </c>
      <c r="C40" s="305"/>
      <c r="D40" s="305"/>
      <c r="E40" s="305"/>
      <c r="F40" s="337" t="s">
        <v>370</v>
      </c>
      <c r="G40" s="338"/>
      <c r="H40" s="338"/>
      <c r="I40" s="338"/>
      <c r="J40" s="339"/>
    </row>
    <row r="41" spans="1:11" ht="19.5" customHeight="1">
      <c r="A41" s="335" t="s">
        <v>351</v>
      </c>
      <c r="B41" s="333" t="s">
        <v>349</v>
      </c>
      <c r="C41" s="333"/>
      <c r="D41" s="333"/>
      <c r="E41" s="333"/>
      <c r="F41" s="324"/>
      <c r="G41" s="325"/>
      <c r="H41" s="325"/>
      <c r="I41" s="325"/>
      <c r="J41" s="326"/>
    </row>
    <row r="42" spans="1:11">
      <c r="A42" s="335"/>
      <c r="B42" s="333"/>
      <c r="C42" s="333"/>
      <c r="D42" s="333"/>
      <c r="E42" s="333"/>
      <c r="F42" s="327"/>
      <c r="G42" s="328"/>
      <c r="H42" s="328"/>
      <c r="I42" s="328"/>
      <c r="J42" s="329"/>
    </row>
    <row r="43" spans="1:11" ht="19.5" thickBot="1">
      <c r="A43" s="311"/>
      <c r="B43" s="344" t="s">
        <v>365</v>
      </c>
      <c r="C43" s="344"/>
      <c r="D43" s="344"/>
      <c r="E43" s="344"/>
      <c r="F43" s="348" t="s">
        <v>303</v>
      </c>
      <c r="G43" s="348"/>
      <c r="H43" s="348"/>
      <c r="I43" s="348"/>
      <c r="J43" s="349"/>
    </row>
    <row r="44" spans="1:11">
      <c r="K44" s="286"/>
    </row>
    <row r="45" spans="1:11">
      <c r="K45" s="286"/>
    </row>
    <row r="46" spans="1:11">
      <c r="A46" s="283" t="s">
        <v>304</v>
      </c>
      <c r="B46" s="283"/>
      <c r="C46" s="283"/>
      <c r="D46" s="283"/>
      <c r="E46" s="283"/>
      <c r="K46" s="285"/>
    </row>
    <row r="47" spans="1:11">
      <c r="A47" s="283" t="s">
        <v>305</v>
      </c>
      <c r="B47" s="283"/>
      <c r="C47" s="283"/>
      <c r="D47" s="283"/>
      <c r="E47" s="283"/>
      <c r="K47" s="285"/>
    </row>
    <row r="48" spans="1:11">
      <c r="A48" s="283" t="s">
        <v>306</v>
      </c>
      <c r="B48" s="283"/>
      <c r="C48" s="283"/>
      <c r="D48" s="283"/>
      <c r="E48" s="283"/>
    </row>
    <row r="49" spans="1:5">
      <c r="A49" s="283" t="s">
        <v>307</v>
      </c>
      <c r="B49" s="283" t="s">
        <v>308</v>
      </c>
      <c r="C49" s="283"/>
      <c r="D49" s="283"/>
      <c r="E49" s="283"/>
    </row>
    <row r="50" spans="1:5">
      <c r="A50" s="283" t="s">
        <v>309</v>
      </c>
      <c r="B50" s="290" t="s">
        <v>310</v>
      </c>
      <c r="C50" s="283"/>
      <c r="D50" s="283"/>
      <c r="E50" s="283"/>
    </row>
    <row r="51" spans="1:5">
      <c r="B51" s="291"/>
    </row>
    <row r="52" spans="1:5">
      <c r="A52" s="284" t="s">
        <v>311</v>
      </c>
      <c r="B52" s="291"/>
    </row>
    <row r="53" spans="1:5">
      <c r="A53" s="284" t="s">
        <v>312</v>
      </c>
      <c r="B53" s="291"/>
    </row>
    <row r="54" spans="1:5">
      <c r="A54" s="283" t="s">
        <v>313</v>
      </c>
    </row>
    <row r="55" spans="1:5">
      <c r="A55" s="284" t="s">
        <v>314</v>
      </c>
    </row>
    <row r="56" spans="1:5">
      <c r="A56" s="283" t="s">
        <v>315</v>
      </c>
    </row>
  </sheetData>
  <mergeCells count="19">
    <mergeCell ref="A41:A42"/>
    <mergeCell ref="B41:E42"/>
    <mergeCell ref="B33:E33"/>
    <mergeCell ref="B43:E43"/>
    <mergeCell ref="F33:J35"/>
    <mergeCell ref="F43:J43"/>
    <mergeCell ref="B34:E34"/>
    <mergeCell ref="F36:J39"/>
    <mergeCell ref="F40:J42"/>
    <mergeCell ref="B12:E13"/>
    <mergeCell ref="A12:A13"/>
    <mergeCell ref="B32:E32"/>
    <mergeCell ref="F32:J32"/>
    <mergeCell ref="F11:J13"/>
    <mergeCell ref="B4:E4"/>
    <mergeCell ref="F4:J4"/>
    <mergeCell ref="F5:J6"/>
    <mergeCell ref="F7:J10"/>
    <mergeCell ref="B5:E5"/>
  </mergeCells>
  <phoneticPr fontId="3"/>
  <hyperlinks>
    <hyperlink ref="B50" r:id="rId1"/>
  </hyperlinks>
  <pageMargins left="0.7" right="0.7" top="0.75" bottom="0.75" header="0.3" footer="0.3"/>
  <pageSetup paperSize="9" scale="76" orientation="portrait" r:id="rId2"/>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P33"/>
  <sheetViews>
    <sheetView view="pageBreakPreview" zoomScale="70" zoomScaleNormal="75" zoomScaleSheetLayoutView="70" workbookViewId="0">
      <selection activeCell="E30" sqref="E30"/>
    </sheetView>
  </sheetViews>
  <sheetFormatPr defaultRowHeight="18.75" customHeight="1"/>
  <cols>
    <col min="1" max="1" width="5.5" style="1" customWidth="1"/>
    <col min="2" max="6" width="16.375" style="1" customWidth="1"/>
    <col min="7" max="7" width="7.25" style="1" customWidth="1"/>
    <col min="8" max="16" width="12.875" style="1" customWidth="1"/>
    <col min="17" max="261" width="9" style="1"/>
    <col min="262" max="262" width="18.875" style="1" customWidth="1"/>
    <col min="263" max="266" width="13.75" style="1" customWidth="1"/>
    <col min="267" max="272" width="13.875" style="1" customWidth="1"/>
    <col min="273" max="517" width="9" style="1"/>
    <col min="518" max="518" width="18.875" style="1" customWidth="1"/>
    <col min="519" max="522" width="13.75" style="1" customWidth="1"/>
    <col min="523" max="528" width="13.875" style="1" customWidth="1"/>
    <col min="529" max="773" width="9" style="1"/>
    <col min="774" max="774" width="18.875" style="1" customWidth="1"/>
    <col min="775" max="778" width="13.75" style="1" customWidth="1"/>
    <col min="779" max="784" width="13.875" style="1" customWidth="1"/>
    <col min="785" max="1029" width="9" style="1"/>
    <col min="1030" max="1030" width="18.875" style="1" customWidth="1"/>
    <col min="1031" max="1034" width="13.75" style="1" customWidth="1"/>
    <col min="1035" max="1040" width="13.875" style="1" customWidth="1"/>
    <col min="1041" max="1285" width="9" style="1"/>
    <col min="1286" max="1286" width="18.875" style="1" customWidth="1"/>
    <col min="1287" max="1290" width="13.75" style="1" customWidth="1"/>
    <col min="1291" max="1296" width="13.875" style="1" customWidth="1"/>
    <col min="1297" max="1541" width="9" style="1"/>
    <col min="1542" max="1542" width="18.875" style="1" customWidth="1"/>
    <col min="1543" max="1546" width="13.75" style="1" customWidth="1"/>
    <col min="1547" max="1552" width="13.875" style="1" customWidth="1"/>
    <col min="1553" max="1797" width="9" style="1"/>
    <col min="1798" max="1798" width="18.875" style="1" customWidth="1"/>
    <col min="1799" max="1802" width="13.75" style="1" customWidth="1"/>
    <col min="1803" max="1808" width="13.875" style="1" customWidth="1"/>
    <col min="1809" max="2053" width="9" style="1"/>
    <col min="2054" max="2054" width="18.875" style="1" customWidth="1"/>
    <col min="2055" max="2058" width="13.75" style="1" customWidth="1"/>
    <col min="2059" max="2064" width="13.875" style="1" customWidth="1"/>
    <col min="2065" max="2309" width="9" style="1"/>
    <col min="2310" max="2310" width="18.875" style="1" customWidth="1"/>
    <col min="2311" max="2314" width="13.75" style="1" customWidth="1"/>
    <col min="2315" max="2320" width="13.875" style="1" customWidth="1"/>
    <col min="2321" max="2565" width="9" style="1"/>
    <col min="2566" max="2566" width="18.875" style="1" customWidth="1"/>
    <col min="2567" max="2570" width="13.75" style="1" customWidth="1"/>
    <col min="2571" max="2576" width="13.875" style="1" customWidth="1"/>
    <col min="2577" max="2821" width="9" style="1"/>
    <col min="2822" max="2822" width="18.875" style="1" customWidth="1"/>
    <col min="2823" max="2826" width="13.75" style="1" customWidth="1"/>
    <col min="2827" max="2832" width="13.875" style="1" customWidth="1"/>
    <col min="2833" max="3077" width="9" style="1"/>
    <col min="3078" max="3078" width="18.875" style="1" customWidth="1"/>
    <col min="3079" max="3082" width="13.75" style="1" customWidth="1"/>
    <col min="3083" max="3088" width="13.875" style="1" customWidth="1"/>
    <col min="3089" max="3333" width="9" style="1"/>
    <col min="3334" max="3334" width="18.875" style="1" customWidth="1"/>
    <col min="3335" max="3338" width="13.75" style="1" customWidth="1"/>
    <col min="3339" max="3344" width="13.875" style="1" customWidth="1"/>
    <col min="3345" max="3589" width="9" style="1"/>
    <col min="3590" max="3590" width="18.875" style="1" customWidth="1"/>
    <col min="3591" max="3594" width="13.75" style="1" customWidth="1"/>
    <col min="3595" max="3600" width="13.875" style="1" customWidth="1"/>
    <col min="3601" max="3845" width="9" style="1"/>
    <col min="3846" max="3846" width="18.875" style="1" customWidth="1"/>
    <col min="3847" max="3850" width="13.75" style="1" customWidth="1"/>
    <col min="3851" max="3856" width="13.875" style="1" customWidth="1"/>
    <col min="3857" max="4101" width="9" style="1"/>
    <col min="4102" max="4102" width="18.875" style="1" customWidth="1"/>
    <col min="4103" max="4106" width="13.75" style="1" customWidth="1"/>
    <col min="4107" max="4112" width="13.875" style="1" customWidth="1"/>
    <col min="4113" max="4357" width="9" style="1"/>
    <col min="4358" max="4358" width="18.875" style="1" customWidth="1"/>
    <col min="4359" max="4362" width="13.75" style="1" customWidth="1"/>
    <col min="4363" max="4368" width="13.875" style="1" customWidth="1"/>
    <col min="4369" max="4613" width="9" style="1"/>
    <col min="4614" max="4614" width="18.875" style="1" customWidth="1"/>
    <col min="4615" max="4618" width="13.75" style="1" customWidth="1"/>
    <col min="4619" max="4624" width="13.875" style="1" customWidth="1"/>
    <col min="4625" max="4869" width="9" style="1"/>
    <col min="4870" max="4870" width="18.875" style="1" customWidth="1"/>
    <col min="4871" max="4874" width="13.75" style="1" customWidth="1"/>
    <col min="4875" max="4880" width="13.875" style="1" customWidth="1"/>
    <col min="4881" max="5125" width="9" style="1"/>
    <col min="5126" max="5126" width="18.875" style="1" customWidth="1"/>
    <col min="5127" max="5130" width="13.75" style="1" customWidth="1"/>
    <col min="5131" max="5136" width="13.875" style="1" customWidth="1"/>
    <col min="5137" max="5381" width="9" style="1"/>
    <col min="5382" max="5382" width="18.875" style="1" customWidth="1"/>
    <col min="5383" max="5386" width="13.75" style="1" customWidth="1"/>
    <col min="5387" max="5392" width="13.875" style="1" customWidth="1"/>
    <col min="5393" max="5637" width="9" style="1"/>
    <col min="5638" max="5638" width="18.875" style="1" customWidth="1"/>
    <col min="5639" max="5642" width="13.75" style="1" customWidth="1"/>
    <col min="5643" max="5648" width="13.875" style="1" customWidth="1"/>
    <col min="5649" max="5893" width="9" style="1"/>
    <col min="5894" max="5894" width="18.875" style="1" customWidth="1"/>
    <col min="5895" max="5898" width="13.75" style="1" customWidth="1"/>
    <col min="5899" max="5904" width="13.875" style="1" customWidth="1"/>
    <col min="5905" max="6149" width="9" style="1"/>
    <col min="6150" max="6150" width="18.875" style="1" customWidth="1"/>
    <col min="6151" max="6154" width="13.75" style="1" customWidth="1"/>
    <col min="6155" max="6160" width="13.875" style="1" customWidth="1"/>
    <col min="6161" max="6405" width="9" style="1"/>
    <col min="6406" max="6406" width="18.875" style="1" customWidth="1"/>
    <col min="6407" max="6410" width="13.75" style="1" customWidth="1"/>
    <col min="6411" max="6416" width="13.875" style="1" customWidth="1"/>
    <col min="6417" max="6661" width="9" style="1"/>
    <col min="6662" max="6662" width="18.875" style="1" customWidth="1"/>
    <col min="6663" max="6666" width="13.75" style="1" customWidth="1"/>
    <col min="6667" max="6672" width="13.875" style="1" customWidth="1"/>
    <col min="6673" max="6917" width="9" style="1"/>
    <col min="6918" max="6918" width="18.875" style="1" customWidth="1"/>
    <col min="6919" max="6922" width="13.75" style="1" customWidth="1"/>
    <col min="6923" max="6928" width="13.875" style="1" customWidth="1"/>
    <col min="6929" max="7173" width="9" style="1"/>
    <col min="7174" max="7174" width="18.875" style="1" customWidth="1"/>
    <col min="7175" max="7178" width="13.75" style="1" customWidth="1"/>
    <col min="7179" max="7184" width="13.875" style="1" customWidth="1"/>
    <col min="7185" max="7429" width="9" style="1"/>
    <col min="7430" max="7430" width="18.875" style="1" customWidth="1"/>
    <col min="7431" max="7434" width="13.75" style="1" customWidth="1"/>
    <col min="7435" max="7440" width="13.875" style="1" customWidth="1"/>
    <col min="7441" max="7685" width="9" style="1"/>
    <col min="7686" max="7686" width="18.875" style="1" customWidth="1"/>
    <col min="7687" max="7690" width="13.75" style="1" customWidth="1"/>
    <col min="7691" max="7696" width="13.875" style="1" customWidth="1"/>
    <col min="7697" max="7941" width="9" style="1"/>
    <col min="7942" max="7942" width="18.875" style="1" customWidth="1"/>
    <col min="7943" max="7946" width="13.75" style="1" customWidth="1"/>
    <col min="7947" max="7952" width="13.875" style="1" customWidth="1"/>
    <col min="7953" max="8197" width="9" style="1"/>
    <col min="8198" max="8198" width="18.875" style="1" customWidth="1"/>
    <col min="8199" max="8202" width="13.75" style="1" customWidth="1"/>
    <col min="8203" max="8208" width="13.875" style="1" customWidth="1"/>
    <col min="8209" max="8453" width="9" style="1"/>
    <col min="8454" max="8454" width="18.875" style="1" customWidth="1"/>
    <col min="8455" max="8458" width="13.75" style="1" customWidth="1"/>
    <col min="8459" max="8464" width="13.875" style="1" customWidth="1"/>
    <col min="8465" max="8709" width="9" style="1"/>
    <col min="8710" max="8710" width="18.875" style="1" customWidth="1"/>
    <col min="8711" max="8714" width="13.75" style="1" customWidth="1"/>
    <col min="8715" max="8720" width="13.875" style="1" customWidth="1"/>
    <col min="8721" max="8965" width="9" style="1"/>
    <col min="8966" max="8966" width="18.875" style="1" customWidth="1"/>
    <col min="8967" max="8970" width="13.75" style="1" customWidth="1"/>
    <col min="8971" max="8976" width="13.875" style="1" customWidth="1"/>
    <col min="8977" max="9221" width="9" style="1"/>
    <col min="9222" max="9222" width="18.875" style="1" customWidth="1"/>
    <col min="9223" max="9226" width="13.75" style="1" customWidth="1"/>
    <col min="9227" max="9232" width="13.875" style="1" customWidth="1"/>
    <col min="9233" max="9477" width="9" style="1"/>
    <col min="9478" max="9478" width="18.875" style="1" customWidth="1"/>
    <col min="9479" max="9482" width="13.75" style="1" customWidth="1"/>
    <col min="9483" max="9488" width="13.875" style="1" customWidth="1"/>
    <col min="9489" max="9733" width="9" style="1"/>
    <col min="9734" max="9734" width="18.875" style="1" customWidth="1"/>
    <col min="9735" max="9738" width="13.75" style="1" customWidth="1"/>
    <col min="9739" max="9744" width="13.875" style="1" customWidth="1"/>
    <col min="9745" max="9989" width="9" style="1"/>
    <col min="9990" max="9990" width="18.875" style="1" customWidth="1"/>
    <col min="9991" max="9994" width="13.75" style="1" customWidth="1"/>
    <col min="9995" max="10000" width="13.875" style="1" customWidth="1"/>
    <col min="10001" max="10245" width="9" style="1"/>
    <col min="10246" max="10246" width="18.875" style="1" customWidth="1"/>
    <col min="10247" max="10250" width="13.75" style="1" customWidth="1"/>
    <col min="10251" max="10256" width="13.875" style="1" customWidth="1"/>
    <col min="10257" max="10501" width="9" style="1"/>
    <col min="10502" max="10502" width="18.875" style="1" customWidth="1"/>
    <col min="10503" max="10506" width="13.75" style="1" customWidth="1"/>
    <col min="10507" max="10512" width="13.875" style="1" customWidth="1"/>
    <col min="10513" max="10757" width="9" style="1"/>
    <col min="10758" max="10758" width="18.875" style="1" customWidth="1"/>
    <col min="10759" max="10762" width="13.75" style="1" customWidth="1"/>
    <col min="10763" max="10768" width="13.875" style="1" customWidth="1"/>
    <col min="10769" max="11013" width="9" style="1"/>
    <col min="11014" max="11014" width="18.875" style="1" customWidth="1"/>
    <col min="11015" max="11018" width="13.75" style="1" customWidth="1"/>
    <col min="11019" max="11024" width="13.875" style="1" customWidth="1"/>
    <col min="11025" max="11269" width="9" style="1"/>
    <col min="11270" max="11270" width="18.875" style="1" customWidth="1"/>
    <col min="11271" max="11274" width="13.75" style="1" customWidth="1"/>
    <col min="11275" max="11280" width="13.875" style="1" customWidth="1"/>
    <col min="11281" max="11525" width="9" style="1"/>
    <col min="11526" max="11526" width="18.875" style="1" customWidth="1"/>
    <col min="11527" max="11530" width="13.75" style="1" customWidth="1"/>
    <col min="11531" max="11536" width="13.875" style="1" customWidth="1"/>
    <col min="11537" max="11781" width="9" style="1"/>
    <col min="11782" max="11782" width="18.875" style="1" customWidth="1"/>
    <col min="11783" max="11786" width="13.75" style="1" customWidth="1"/>
    <col min="11787" max="11792" width="13.875" style="1" customWidth="1"/>
    <col min="11793" max="12037" width="9" style="1"/>
    <col min="12038" max="12038" width="18.875" style="1" customWidth="1"/>
    <col min="12039" max="12042" width="13.75" style="1" customWidth="1"/>
    <col min="12043" max="12048" width="13.875" style="1" customWidth="1"/>
    <col min="12049" max="12293" width="9" style="1"/>
    <col min="12294" max="12294" width="18.875" style="1" customWidth="1"/>
    <col min="12295" max="12298" width="13.75" style="1" customWidth="1"/>
    <col min="12299" max="12304" width="13.875" style="1" customWidth="1"/>
    <col min="12305" max="12549" width="9" style="1"/>
    <col min="12550" max="12550" width="18.875" style="1" customWidth="1"/>
    <col min="12551" max="12554" width="13.75" style="1" customWidth="1"/>
    <col min="12555" max="12560" width="13.875" style="1" customWidth="1"/>
    <col min="12561" max="12805" width="9" style="1"/>
    <col min="12806" max="12806" width="18.875" style="1" customWidth="1"/>
    <col min="12807" max="12810" width="13.75" style="1" customWidth="1"/>
    <col min="12811" max="12816" width="13.875" style="1" customWidth="1"/>
    <col min="12817" max="13061" width="9" style="1"/>
    <col min="13062" max="13062" width="18.875" style="1" customWidth="1"/>
    <col min="13063" max="13066" width="13.75" style="1" customWidth="1"/>
    <col min="13067" max="13072" width="13.875" style="1" customWidth="1"/>
    <col min="13073" max="13317" width="9" style="1"/>
    <col min="13318" max="13318" width="18.875" style="1" customWidth="1"/>
    <col min="13319" max="13322" width="13.75" style="1" customWidth="1"/>
    <col min="13323" max="13328" width="13.875" style="1" customWidth="1"/>
    <col min="13329" max="13573" width="9" style="1"/>
    <col min="13574" max="13574" width="18.875" style="1" customWidth="1"/>
    <col min="13575" max="13578" width="13.75" style="1" customWidth="1"/>
    <col min="13579" max="13584" width="13.875" style="1" customWidth="1"/>
    <col min="13585" max="13829" width="9" style="1"/>
    <col min="13830" max="13830" width="18.875" style="1" customWidth="1"/>
    <col min="13831" max="13834" width="13.75" style="1" customWidth="1"/>
    <col min="13835" max="13840" width="13.875" style="1" customWidth="1"/>
    <col min="13841" max="14085" width="9" style="1"/>
    <col min="14086" max="14086" width="18.875" style="1" customWidth="1"/>
    <col min="14087" max="14090" width="13.75" style="1" customWidth="1"/>
    <col min="14091" max="14096" width="13.875" style="1" customWidth="1"/>
    <col min="14097" max="14341" width="9" style="1"/>
    <col min="14342" max="14342" width="18.875" style="1" customWidth="1"/>
    <col min="14343" max="14346" width="13.75" style="1" customWidth="1"/>
    <col min="14347" max="14352" width="13.875" style="1" customWidth="1"/>
    <col min="14353" max="14597" width="9" style="1"/>
    <col min="14598" max="14598" width="18.875" style="1" customWidth="1"/>
    <col min="14599" max="14602" width="13.75" style="1" customWidth="1"/>
    <col min="14603" max="14608" width="13.875" style="1" customWidth="1"/>
    <col min="14609" max="14853" width="9" style="1"/>
    <col min="14854" max="14854" width="18.875" style="1" customWidth="1"/>
    <col min="14855" max="14858" width="13.75" style="1" customWidth="1"/>
    <col min="14859" max="14864" width="13.875" style="1" customWidth="1"/>
    <col min="14865" max="15109" width="9" style="1"/>
    <col min="15110" max="15110" width="18.875" style="1" customWidth="1"/>
    <col min="15111" max="15114" width="13.75" style="1" customWidth="1"/>
    <col min="15115" max="15120" width="13.875" style="1" customWidth="1"/>
    <col min="15121" max="15365" width="9" style="1"/>
    <col min="15366" max="15366" width="18.875" style="1" customWidth="1"/>
    <col min="15367" max="15370" width="13.75" style="1" customWidth="1"/>
    <col min="15371" max="15376" width="13.875" style="1" customWidth="1"/>
    <col min="15377" max="15621" width="9" style="1"/>
    <col min="15622" max="15622" width="18.875" style="1" customWidth="1"/>
    <col min="15623" max="15626" width="13.75" style="1" customWidth="1"/>
    <col min="15627" max="15632" width="13.875" style="1" customWidth="1"/>
    <col min="15633" max="15877" width="9" style="1"/>
    <col min="15878" max="15878" width="18.875" style="1" customWidth="1"/>
    <col min="15879" max="15882" width="13.75" style="1" customWidth="1"/>
    <col min="15883" max="15888" width="13.875" style="1" customWidth="1"/>
    <col min="15889" max="16133" width="9" style="1"/>
    <col min="16134" max="16134" width="18.875" style="1" customWidth="1"/>
    <col min="16135" max="16138" width="13.75" style="1" customWidth="1"/>
    <col min="16139" max="16144" width="13.875" style="1" customWidth="1"/>
    <col min="16145" max="16384" width="9" style="1"/>
  </cols>
  <sheetData>
    <row r="1" spans="1:16" ht="18.75" customHeight="1">
      <c r="A1" s="373" t="s">
        <v>139</v>
      </c>
      <c r="B1" s="299" t="s">
        <v>367</v>
      </c>
      <c r="C1" s="25"/>
      <c r="D1" s="25"/>
      <c r="E1" s="25"/>
      <c r="F1" s="25"/>
      <c r="G1" s="25"/>
      <c r="H1" s="26"/>
      <c r="I1" s="26"/>
      <c r="J1" s="26"/>
      <c r="K1" s="26"/>
      <c r="L1" s="26"/>
      <c r="M1" s="26"/>
      <c r="N1" s="26"/>
      <c r="O1" s="26"/>
      <c r="P1" s="26"/>
    </row>
    <row r="2" spans="1:16" ht="22.5" customHeight="1">
      <c r="A2" s="373"/>
      <c r="B2" s="409" t="s">
        <v>104</v>
      </c>
      <c r="C2" s="410"/>
      <c r="D2" s="410"/>
      <c r="E2" s="410"/>
      <c r="F2" s="410"/>
      <c r="G2" s="410"/>
      <c r="H2" s="410"/>
      <c r="I2" s="410"/>
      <c r="J2" s="410"/>
      <c r="K2" s="410"/>
      <c r="L2" s="410"/>
      <c r="M2" s="410"/>
      <c r="N2" s="410"/>
      <c r="O2" s="410"/>
      <c r="P2" s="410"/>
    </row>
    <row r="3" spans="1:16" ht="22.5" customHeight="1">
      <c r="A3" s="373"/>
      <c r="B3" s="405" t="s">
        <v>184</v>
      </c>
      <c r="C3" s="406"/>
      <c r="D3" s="406"/>
      <c r="E3" s="406"/>
      <c r="F3" s="406"/>
      <c r="G3" s="406"/>
      <c r="H3" s="406"/>
      <c r="I3" s="406"/>
      <c r="J3" s="406"/>
      <c r="K3" s="406"/>
      <c r="L3" s="406"/>
      <c r="M3" s="406"/>
      <c r="N3" s="406"/>
      <c r="O3" s="406"/>
      <c r="P3" s="406"/>
    </row>
    <row r="4" spans="1:16" ht="26.25" customHeight="1">
      <c r="A4" s="373"/>
      <c r="B4" s="49" t="s">
        <v>103</v>
      </c>
      <c r="C4" s="46"/>
      <c r="D4" s="46"/>
      <c r="E4" s="46"/>
      <c r="F4" s="47"/>
      <c r="G4" s="47"/>
      <c r="H4" s="47"/>
      <c r="I4" s="47"/>
      <c r="J4" s="47"/>
      <c r="K4" s="47"/>
      <c r="L4" s="47"/>
      <c r="M4" s="47"/>
      <c r="N4" s="47"/>
      <c r="O4" s="47"/>
      <c r="P4" s="76" t="s">
        <v>121</v>
      </c>
    </row>
    <row r="5" spans="1:16" ht="18" customHeight="1">
      <c r="A5" s="373"/>
      <c r="B5" s="377" t="s">
        <v>123</v>
      </c>
      <c r="C5" s="559"/>
      <c r="D5" s="560"/>
      <c r="E5" s="377" t="s">
        <v>127</v>
      </c>
      <c r="F5" s="567"/>
      <c r="G5" s="392" t="s">
        <v>85</v>
      </c>
      <c r="H5" s="44"/>
      <c r="I5" s="27"/>
      <c r="J5" s="27"/>
      <c r="K5" s="424" t="s">
        <v>129</v>
      </c>
      <c r="L5" s="423" t="s">
        <v>2</v>
      </c>
      <c r="M5" s="423"/>
      <c r="N5" s="423"/>
      <c r="O5" s="43"/>
      <c r="P5" s="420" t="s">
        <v>3</v>
      </c>
    </row>
    <row r="6" spans="1:16" ht="15" customHeight="1">
      <c r="A6" s="373"/>
      <c r="B6" s="561"/>
      <c r="C6" s="562"/>
      <c r="D6" s="563"/>
      <c r="E6" s="568"/>
      <c r="F6" s="569"/>
      <c r="G6" s="572"/>
      <c r="H6" s="28" t="s">
        <v>4</v>
      </c>
      <c r="I6" s="28" t="s">
        <v>5</v>
      </c>
      <c r="J6" s="28" t="s">
        <v>0</v>
      </c>
      <c r="K6" s="425"/>
      <c r="L6" s="28" t="s">
        <v>6</v>
      </c>
      <c r="M6" s="94" t="s">
        <v>143</v>
      </c>
      <c r="N6" s="28" t="s">
        <v>7</v>
      </c>
      <c r="O6" s="28" t="s">
        <v>1</v>
      </c>
      <c r="P6" s="574"/>
    </row>
    <row r="7" spans="1:16" ht="15" customHeight="1">
      <c r="A7" s="373"/>
      <c r="B7" s="561"/>
      <c r="C7" s="562"/>
      <c r="D7" s="563"/>
      <c r="E7" s="568"/>
      <c r="F7" s="569"/>
      <c r="G7" s="572"/>
      <c r="H7" s="29"/>
      <c r="I7" s="28" t="s">
        <v>9</v>
      </c>
      <c r="J7" s="28"/>
      <c r="K7" s="29" t="s">
        <v>8</v>
      </c>
      <c r="L7" s="28"/>
      <c r="M7" s="93"/>
      <c r="N7" s="575" t="s">
        <v>69</v>
      </c>
      <c r="O7" s="28"/>
      <c r="P7" s="574"/>
    </row>
    <row r="8" spans="1:16" ht="15" customHeight="1">
      <c r="A8" s="373"/>
      <c r="B8" s="564"/>
      <c r="C8" s="565"/>
      <c r="D8" s="566"/>
      <c r="E8" s="570"/>
      <c r="F8" s="571"/>
      <c r="G8" s="573"/>
      <c r="H8" s="30" t="s">
        <v>10</v>
      </c>
      <c r="I8" s="32" t="s">
        <v>66</v>
      </c>
      <c r="J8" s="33" t="s">
        <v>67</v>
      </c>
      <c r="K8" s="31" t="s">
        <v>72</v>
      </c>
      <c r="L8" s="33" t="s">
        <v>68</v>
      </c>
      <c r="M8" s="33" t="s">
        <v>144</v>
      </c>
      <c r="N8" s="576"/>
      <c r="O8" s="33" t="s">
        <v>70</v>
      </c>
      <c r="P8" s="33" t="s">
        <v>11</v>
      </c>
    </row>
    <row r="9" spans="1:16" ht="38.25" customHeight="1">
      <c r="A9" s="75" t="s">
        <v>323</v>
      </c>
      <c r="B9" s="577">
        <f ca="1">IFERROR(INDIRECT("別紙８"&amp;$A9&amp;"！$B$4"),"")</f>
        <v>0</v>
      </c>
      <c r="C9" s="578" t="str">
        <f t="shared" ref="C9:F13" ca="1" si="0">IFERROR(INDIRECT("内訳"&amp;$A9&amp;"！$C$18"),"")</f>
        <v/>
      </c>
      <c r="D9" s="579" t="str">
        <f t="shared" ca="1" si="0"/>
        <v/>
      </c>
      <c r="E9" s="577">
        <f ca="1">IFERROR(INDIRECT("別紙８"&amp;$A9&amp;"！$D$4"),"")</f>
        <v>0</v>
      </c>
      <c r="F9" s="580" t="str">
        <f t="shared" ca="1" si="0"/>
        <v/>
      </c>
      <c r="G9" s="249"/>
      <c r="H9" s="217">
        <f ca="1">IFERROR(INDIRECT("別紙８"&amp;$A9&amp;"！$C$14"),"")</f>
        <v>0</v>
      </c>
      <c r="I9" s="216"/>
      <c r="J9" s="217">
        <f ca="1">IFERROR((H9-I9),0)</f>
        <v>0</v>
      </c>
      <c r="K9" s="219">
        <f ca="1">H9</f>
        <v>0</v>
      </c>
      <c r="L9" s="220">
        <f ca="1">IFERROR(VLOOKUP(E9,削除不可!C4:E31,3,0),0)</f>
        <v>0</v>
      </c>
      <c r="M9" s="216"/>
      <c r="N9" s="220">
        <f ca="1">L9*M9</f>
        <v>0</v>
      </c>
      <c r="O9" s="220">
        <f ca="1">IFERROR(MIN(J9,K9,N9),0)</f>
        <v>0</v>
      </c>
      <c r="P9" s="220">
        <f ca="1">IFERROR(ROUNDDOWN(O9,-3),0)</f>
        <v>0</v>
      </c>
    </row>
    <row r="10" spans="1:16" ht="38.25" customHeight="1">
      <c r="A10" s="75" t="s">
        <v>324</v>
      </c>
      <c r="B10" s="577" t="str">
        <f t="shared" ref="B10:B13" ca="1" si="1">IFERROR(INDIRECT("別紙８"&amp;$A10&amp;"！$B$4"),"")</f>
        <v/>
      </c>
      <c r="C10" s="578" t="str">
        <f t="shared" ca="1" si="0"/>
        <v/>
      </c>
      <c r="D10" s="579" t="str">
        <f t="shared" ca="1" si="0"/>
        <v/>
      </c>
      <c r="E10" s="577" t="str">
        <f t="shared" ref="E10:E13" ca="1" si="2">IFERROR(INDIRECT("別紙８"&amp;$A10&amp;"！$D$4"),"")</f>
        <v/>
      </c>
      <c r="F10" s="580" t="str">
        <f t="shared" ca="1" si="0"/>
        <v/>
      </c>
      <c r="G10" s="249"/>
      <c r="H10" s="217" t="str">
        <f t="shared" ref="H10:H13" ca="1" si="3">IFERROR(INDIRECT("別紙８"&amp;$A10&amp;"！$C$14"),"")</f>
        <v/>
      </c>
      <c r="I10" s="216"/>
      <c r="J10" s="217">
        <f t="shared" ref="J10:J13" ca="1" si="4">IFERROR((H10-I10),0)</f>
        <v>0</v>
      </c>
      <c r="K10" s="219" t="str">
        <f ca="1">H10</f>
        <v/>
      </c>
      <c r="L10" s="220">
        <f ca="1">IFERROR(VLOOKUP(E10,削除不可!C4:E31,3,0),0)</f>
        <v>0</v>
      </c>
      <c r="M10" s="216"/>
      <c r="N10" s="220">
        <f ca="1">L10*M10</f>
        <v>0</v>
      </c>
      <c r="O10" s="220">
        <f ca="1">IFERROR(MIN(J10,K10,N10),0)</f>
        <v>0</v>
      </c>
      <c r="P10" s="220">
        <f ca="1">IFERROR(ROUNDDOWN(O10,-3),0)</f>
        <v>0</v>
      </c>
    </row>
    <row r="11" spans="1:16" ht="38.25" customHeight="1">
      <c r="A11" s="75" t="s">
        <v>325</v>
      </c>
      <c r="B11" s="577" t="str">
        <f t="shared" ca="1" si="1"/>
        <v/>
      </c>
      <c r="C11" s="578" t="str">
        <f t="shared" ca="1" si="0"/>
        <v/>
      </c>
      <c r="D11" s="579" t="str">
        <f t="shared" ca="1" si="0"/>
        <v/>
      </c>
      <c r="E11" s="577" t="str">
        <f t="shared" ca="1" si="2"/>
        <v/>
      </c>
      <c r="F11" s="580" t="str">
        <f t="shared" ca="1" si="0"/>
        <v/>
      </c>
      <c r="G11" s="249"/>
      <c r="H11" s="217" t="str">
        <f t="shared" ca="1" si="3"/>
        <v/>
      </c>
      <c r="I11" s="216"/>
      <c r="J11" s="217">
        <f t="shared" ca="1" si="4"/>
        <v>0</v>
      </c>
      <c r="K11" s="219" t="str">
        <f t="shared" ref="K11:K13" ca="1" si="5">H11</f>
        <v/>
      </c>
      <c r="L11" s="220">
        <f ca="1">IFERROR(VLOOKUP(E11,削除不可!C4:E31,3,0),0)</f>
        <v>0</v>
      </c>
      <c r="M11" s="216"/>
      <c r="N11" s="220">
        <f t="shared" ref="N11:N13" ca="1" si="6">L11*M11</f>
        <v>0</v>
      </c>
      <c r="O11" s="220">
        <f t="shared" ref="O11:O13" ca="1" si="7">IFERROR(MIN(J11,K11,N11),0)</f>
        <v>0</v>
      </c>
      <c r="P11" s="220">
        <f t="shared" ref="P11:P13" ca="1" si="8">IFERROR(ROUNDDOWN(O11,-3),0)</f>
        <v>0</v>
      </c>
    </row>
    <row r="12" spans="1:16" ht="38.25" customHeight="1">
      <c r="A12" s="75" t="s">
        <v>326</v>
      </c>
      <c r="B12" s="577" t="str">
        <f t="shared" ca="1" si="1"/>
        <v/>
      </c>
      <c r="C12" s="578" t="str">
        <f t="shared" ca="1" si="0"/>
        <v/>
      </c>
      <c r="D12" s="579" t="str">
        <f t="shared" ca="1" si="0"/>
        <v/>
      </c>
      <c r="E12" s="577" t="str">
        <f t="shared" ca="1" si="2"/>
        <v/>
      </c>
      <c r="F12" s="580" t="str">
        <f t="shared" ca="1" si="0"/>
        <v/>
      </c>
      <c r="G12" s="249"/>
      <c r="H12" s="217" t="str">
        <f t="shared" ca="1" si="3"/>
        <v/>
      </c>
      <c r="I12" s="216"/>
      <c r="J12" s="217">
        <f t="shared" ca="1" si="4"/>
        <v>0</v>
      </c>
      <c r="K12" s="219" t="str">
        <f t="shared" ca="1" si="5"/>
        <v/>
      </c>
      <c r="L12" s="220">
        <f ca="1">IFERROR(VLOOKUP(E12,削除不可!C4:E31,3,0),0)</f>
        <v>0</v>
      </c>
      <c r="M12" s="216"/>
      <c r="N12" s="220">
        <f t="shared" ca="1" si="6"/>
        <v>0</v>
      </c>
      <c r="O12" s="220">
        <f t="shared" ca="1" si="7"/>
        <v>0</v>
      </c>
      <c r="P12" s="220">
        <f t="shared" ca="1" si="8"/>
        <v>0</v>
      </c>
    </row>
    <row r="13" spans="1:16" ht="38.25" customHeight="1">
      <c r="A13" s="75" t="s">
        <v>327</v>
      </c>
      <c r="B13" s="577" t="str">
        <f t="shared" ca="1" si="1"/>
        <v/>
      </c>
      <c r="C13" s="578" t="str">
        <f t="shared" ca="1" si="0"/>
        <v/>
      </c>
      <c r="D13" s="579" t="str">
        <f t="shared" ca="1" si="0"/>
        <v/>
      </c>
      <c r="E13" s="577" t="str">
        <f t="shared" ca="1" si="2"/>
        <v/>
      </c>
      <c r="F13" s="580" t="str">
        <f t="shared" ca="1" si="0"/>
        <v/>
      </c>
      <c r="G13" s="249"/>
      <c r="H13" s="217" t="str">
        <f t="shared" ca="1" si="3"/>
        <v/>
      </c>
      <c r="I13" s="216"/>
      <c r="J13" s="217">
        <f t="shared" ca="1" si="4"/>
        <v>0</v>
      </c>
      <c r="K13" s="219" t="str">
        <f t="shared" ca="1" si="5"/>
        <v/>
      </c>
      <c r="L13" s="220">
        <f ca="1">IFERROR(VLOOKUP(E13,削除不可!C4:E31,3,0),0)</f>
        <v>0</v>
      </c>
      <c r="M13" s="216"/>
      <c r="N13" s="220">
        <f t="shared" ca="1" si="6"/>
        <v>0</v>
      </c>
      <c r="O13" s="220">
        <f t="shared" ca="1" si="7"/>
        <v>0</v>
      </c>
      <c r="P13" s="220">
        <f t="shared" ca="1" si="8"/>
        <v>0</v>
      </c>
    </row>
    <row r="14" spans="1:16" ht="38.25" customHeight="1">
      <c r="A14" s="75"/>
      <c r="B14" s="400" t="s">
        <v>98</v>
      </c>
      <c r="C14" s="401"/>
      <c r="D14" s="401"/>
      <c r="E14" s="401"/>
      <c r="F14" s="401"/>
      <c r="G14" s="583"/>
      <c r="H14" s="140">
        <f ca="1">SUM(H9:H13)</f>
        <v>0</v>
      </c>
      <c r="I14" s="218">
        <f>SUM(I9:I13)</f>
        <v>0</v>
      </c>
      <c r="J14" s="140">
        <f ca="1">SUM(J9:J13)</f>
        <v>0</v>
      </c>
      <c r="K14" s="218">
        <f ca="1">SUM(K9:K13)</f>
        <v>0</v>
      </c>
      <c r="L14" s="403"/>
      <c r="M14" s="404"/>
      <c r="N14" s="218">
        <f ca="1">SUM(N9:N13)</f>
        <v>0</v>
      </c>
      <c r="O14" s="218">
        <f ca="1">SUM(O9:O13)</f>
        <v>0</v>
      </c>
      <c r="P14" s="218">
        <f ca="1">SUM(P9:P13)</f>
        <v>0</v>
      </c>
    </row>
    <row r="15" spans="1:16" s="61" customFormat="1" ht="18.75" customHeight="1">
      <c r="B15" s="77" t="s">
        <v>356</v>
      </c>
      <c r="C15" s="78"/>
      <c r="D15" s="78"/>
      <c r="E15" s="78"/>
      <c r="F15" s="78"/>
      <c r="G15" s="78"/>
      <c r="H15" s="78"/>
      <c r="I15" s="78"/>
      <c r="J15" s="78"/>
      <c r="K15" s="78"/>
      <c r="L15" s="78"/>
      <c r="M15" s="62"/>
      <c r="N15" s="62"/>
    </row>
    <row r="16" spans="1:16" s="61" customFormat="1" ht="18.75" customHeight="1">
      <c r="B16" s="77" t="s">
        <v>199</v>
      </c>
      <c r="C16" s="78"/>
      <c r="D16" s="78"/>
      <c r="E16" s="78"/>
      <c r="F16" s="78"/>
      <c r="G16" s="78"/>
      <c r="H16" s="78"/>
      <c r="I16" s="78"/>
      <c r="J16" s="78"/>
      <c r="K16" s="78"/>
      <c r="L16" s="78"/>
      <c r="M16" s="62"/>
      <c r="N16" s="62"/>
    </row>
    <row r="17" spans="2:16" s="61" customFormat="1" ht="18.75" customHeight="1">
      <c r="B17" s="78" t="s">
        <v>363</v>
      </c>
      <c r="C17" s="78"/>
      <c r="D17" s="78"/>
      <c r="E17" s="78"/>
      <c r="F17" s="78"/>
      <c r="G17" s="78"/>
      <c r="H17" s="78"/>
      <c r="I17" s="78"/>
      <c r="J17" s="78"/>
      <c r="K17" s="78"/>
      <c r="L17" s="78"/>
      <c r="M17" s="62"/>
      <c r="N17" s="62"/>
    </row>
    <row r="18" spans="2:16" s="61" customFormat="1" ht="18.75" customHeight="1">
      <c r="B18" s="78" t="s">
        <v>162</v>
      </c>
      <c r="C18" s="78"/>
      <c r="D18" s="78"/>
      <c r="E18" s="78"/>
      <c r="F18" s="78"/>
      <c r="G18" s="78"/>
      <c r="H18" s="78"/>
      <c r="I18" s="78"/>
      <c r="J18" s="78"/>
      <c r="K18" s="78"/>
      <c r="L18" s="46"/>
      <c r="N18" s="62"/>
      <c r="O18" s="62"/>
    </row>
    <row r="19" spans="2:16" s="61" customFormat="1" ht="18.75" customHeight="1">
      <c r="B19" s="78" t="s">
        <v>100</v>
      </c>
      <c r="C19" s="78"/>
      <c r="D19" s="78"/>
      <c r="E19" s="78"/>
      <c r="F19" s="78"/>
      <c r="G19" s="78"/>
      <c r="H19" s="78"/>
      <c r="I19" s="78"/>
      <c r="J19" s="78"/>
      <c r="K19" s="78"/>
      <c r="L19" s="46"/>
      <c r="N19" s="62"/>
      <c r="O19" s="62"/>
    </row>
    <row r="20" spans="2:16" s="61" customFormat="1" ht="18.75" customHeight="1">
      <c r="B20" s="78" t="s">
        <v>122</v>
      </c>
      <c r="C20" s="79"/>
      <c r="D20" s="79"/>
      <c r="E20" s="79"/>
      <c r="F20" s="79"/>
      <c r="G20" s="79"/>
      <c r="H20" s="79"/>
      <c r="I20" s="79"/>
      <c r="J20" s="79"/>
      <c r="K20" s="399"/>
      <c r="L20" s="399"/>
      <c r="M20" s="63"/>
      <c r="N20" s="64"/>
      <c r="O20" s="65"/>
      <c r="P20" s="66"/>
    </row>
    <row r="21" spans="2:16" s="61" customFormat="1" ht="18.75" customHeight="1">
      <c r="B21" s="78" t="s">
        <v>233</v>
      </c>
      <c r="C21" s="79"/>
      <c r="D21" s="79"/>
      <c r="E21" s="79"/>
      <c r="F21" s="79"/>
      <c r="G21" s="79"/>
      <c r="H21" s="80"/>
      <c r="I21" s="80"/>
      <c r="J21" s="80"/>
      <c r="K21" s="195"/>
      <c r="L21" s="195"/>
      <c r="M21" s="63"/>
      <c r="N21" s="193"/>
      <c r="O21" s="68"/>
      <c r="P21" s="194"/>
    </row>
    <row r="22" spans="2:16" s="61" customFormat="1" ht="18.75" customHeight="1">
      <c r="B22" s="81" t="s">
        <v>75</v>
      </c>
      <c r="C22" s="82" t="s">
        <v>141</v>
      </c>
      <c r="D22" s="82"/>
      <c r="E22" s="82"/>
      <c r="F22" s="82"/>
      <c r="G22" s="82"/>
      <c r="H22" s="82"/>
      <c r="I22" s="82"/>
      <c r="J22" s="83"/>
      <c r="K22" s="83"/>
      <c r="L22" s="84"/>
      <c r="M22" s="63"/>
      <c r="N22" s="67"/>
      <c r="O22" s="68"/>
      <c r="P22" s="66"/>
    </row>
    <row r="23" spans="2:16" s="61" customFormat="1" ht="18.75" customHeight="1">
      <c r="B23" s="85" t="s">
        <v>76</v>
      </c>
      <c r="C23" s="91" t="s">
        <v>140</v>
      </c>
      <c r="D23" s="91"/>
      <c r="E23" s="91"/>
      <c r="F23" s="91"/>
      <c r="G23" s="91"/>
      <c r="H23" s="91"/>
      <c r="I23" s="91"/>
      <c r="J23" s="91"/>
      <c r="K23" s="83"/>
      <c r="L23" s="86"/>
      <c r="M23" s="69"/>
      <c r="N23" s="69"/>
      <c r="O23" s="70"/>
      <c r="P23" s="69"/>
    </row>
    <row r="24" spans="2:16" s="61" customFormat="1" ht="18.75" customHeight="1">
      <c r="B24" s="85"/>
      <c r="C24" s="91"/>
      <c r="D24" s="91"/>
      <c r="E24" s="91"/>
      <c r="F24" s="91"/>
      <c r="G24" s="91"/>
      <c r="H24" s="91"/>
      <c r="I24" s="91"/>
      <c r="J24" s="91"/>
      <c r="K24" s="83"/>
      <c r="L24" s="80"/>
      <c r="M24" s="69"/>
      <c r="N24" s="69"/>
      <c r="O24" s="70"/>
      <c r="P24" s="69"/>
    </row>
    <row r="25" spans="2:16" s="61" customFormat="1" ht="18.75" customHeight="1">
      <c r="B25" s="85"/>
      <c r="C25" s="91"/>
      <c r="D25" s="91"/>
      <c r="E25" s="91"/>
      <c r="F25" s="91"/>
      <c r="G25" s="91"/>
      <c r="H25" s="91"/>
      <c r="I25" s="91"/>
      <c r="J25" s="91"/>
      <c r="K25" s="91"/>
      <c r="L25" s="80"/>
      <c r="M25" s="69"/>
      <c r="N25" s="69"/>
      <c r="O25" s="70"/>
      <c r="P25" s="69"/>
    </row>
    <row r="26" spans="2:16" s="61" customFormat="1" ht="18.75" customHeight="1">
      <c r="B26" s="46"/>
      <c r="C26" s="80"/>
      <c r="D26" s="80"/>
      <c r="E26" s="80"/>
      <c r="F26" s="80"/>
      <c r="G26" s="80"/>
      <c r="H26" s="80"/>
      <c r="I26" s="80"/>
      <c r="J26" s="80"/>
      <c r="K26" s="80"/>
      <c r="L26" s="80"/>
      <c r="M26" s="69"/>
      <c r="N26" s="69"/>
      <c r="O26" s="70"/>
      <c r="P26" s="69"/>
    </row>
    <row r="27" spans="2:16" ht="18.75" customHeight="1">
      <c r="B27" s="26"/>
      <c r="C27" s="36"/>
      <c r="D27" s="36"/>
      <c r="E27" s="36"/>
      <c r="F27" s="36"/>
      <c r="G27" s="36"/>
      <c r="H27" s="36"/>
      <c r="I27" s="36"/>
      <c r="J27" s="36"/>
      <c r="K27" s="36"/>
      <c r="L27" s="36"/>
      <c r="M27" s="45"/>
      <c r="N27" s="45"/>
      <c r="O27" s="37"/>
      <c r="P27" s="45"/>
    </row>
    <row r="28" spans="2:16" ht="18.75" customHeight="1">
      <c r="B28" s="48" t="s">
        <v>113</v>
      </c>
      <c r="C28" s="35"/>
      <c r="D28" s="35"/>
      <c r="E28" s="35"/>
      <c r="F28" s="35"/>
      <c r="G28" s="35"/>
      <c r="H28" s="50" t="s">
        <v>112</v>
      </c>
      <c r="I28" s="35"/>
      <c r="J28" s="35"/>
      <c r="K28" s="397"/>
      <c r="L28" s="398"/>
      <c r="M28" s="45"/>
      <c r="N28" s="45"/>
      <c r="O28" s="45"/>
      <c r="P28" s="45"/>
    </row>
    <row r="29" spans="2:16" ht="35.25" customHeight="1">
      <c r="B29" s="39" t="s">
        <v>71</v>
      </c>
      <c r="C29" s="39" t="s">
        <v>108</v>
      </c>
      <c r="D29" s="41" t="s">
        <v>109</v>
      </c>
      <c r="E29" s="39" t="s">
        <v>111</v>
      </c>
      <c r="F29" s="41" t="s">
        <v>114</v>
      </c>
      <c r="G29" s="26"/>
      <c r="H29" s="411" t="s">
        <v>71</v>
      </c>
      <c r="I29" s="413" t="s">
        <v>118</v>
      </c>
      <c r="J29" s="414"/>
      <c r="K29" s="415" t="s">
        <v>119</v>
      </c>
      <c r="L29" s="416"/>
      <c r="M29" s="415" t="s">
        <v>120</v>
      </c>
      <c r="N29" s="416"/>
      <c r="O29" s="581"/>
      <c r="P29" s="582"/>
    </row>
    <row r="30" spans="2:16" ht="35.25" customHeight="1">
      <c r="B30" s="87" t="s">
        <v>110</v>
      </c>
      <c r="C30" s="250"/>
      <c r="D30" s="250"/>
      <c r="E30" s="250"/>
      <c r="F30" s="250"/>
      <c r="G30" s="36"/>
      <c r="H30" s="412"/>
      <c r="I30" s="90" t="s">
        <v>116</v>
      </c>
      <c r="J30" s="90" t="s">
        <v>117</v>
      </c>
      <c r="K30" s="90" t="s">
        <v>116</v>
      </c>
      <c r="L30" s="90" t="s">
        <v>117</v>
      </c>
      <c r="M30" s="90" t="s">
        <v>116</v>
      </c>
      <c r="N30" s="90" t="s">
        <v>117</v>
      </c>
      <c r="O30" s="60"/>
      <c r="P30" s="60"/>
    </row>
    <row r="31" spans="2:16" ht="31.5" customHeight="1">
      <c r="B31" s="584"/>
      <c r="C31" s="585"/>
      <c r="D31" s="585"/>
      <c r="E31" s="585"/>
      <c r="F31" s="585"/>
      <c r="G31" s="36"/>
      <c r="H31" s="87" t="s">
        <v>115</v>
      </c>
      <c r="I31" s="251"/>
      <c r="J31" s="251"/>
      <c r="K31" s="251"/>
      <c r="L31" s="251"/>
      <c r="M31" s="251"/>
      <c r="N31" s="251"/>
      <c r="O31" s="36"/>
      <c r="P31" s="36"/>
    </row>
    <row r="32" spans="2:16" ht="18.75" customHeight="1">
      <c r="B32" s="38"/>
      <c r="C32" s="36"/>
      <c r="D32" s="36"/>
      <c r="E32" s="36"/>
      <c r="F32" s="36"/>
      <c r="G32" s="36"/>
      <c r="H32" s="36"/>
    </row>
    <row r="33" spans="2:8" ht="18.75" customHeight="1">
      <c r="B33" s="38"/>
      <c r="C33" s="36"/>
      <c r="D33" s="36"/>
      <c r="E33" s="36"/>
      <c r="F33" s="36"/>
      <c r="G33" s="36"/>
      <c r="H33" s="36"/>
    </row>
  </sheetData>
  <mergeCells count="30">
    <mergeCell ref="B31:F31"/>
    <mergeCell ref="M29:N29"/>
    <mergeCell ref="K28:L28"/>
    <mergeCell ref="H29:H30"/>
    <mergeCell ref="I29:J29"/>
    <mergeCell ref="K29:L29"/>
    <mergeCell ref="L14:M14"/>
    <mergeCell ref="K20:L20"/>
    <mergeCell ref="O29:P29"/>
    <mergeCell ref="B12:D12"/>
    <mergeCell ref="E12:F12"/>
    <mergeCell ref="B13:D13"/>
    <mergeCell ref="E13:F13"/>
    <mergeCell ref="B14:G14"/>
    <mergeCell ref="B9:D9"/>
    <mergeCell ref="E9:F9"/>
    <mergeCell ref="B10:D10"/>
    <mergeCell ref="E10:F10"/>
    <mergeCell ref="B11:D11"/>
    <mergeCell ref="E11:F11"/>
    <mergeCell ref="A1:A8"/>
    <mergeCell ref="B2:P2"/>
    <mergeCell ref="B3:P3"/>
    <mergeCell ref="B5:D8"/>
    <mergeCell ref="E5:F8"/>
    <mergeCell ref="G5:G8"/>
    <mergeCell ref="K5:K6"/>
    <mergeCell ref="L5:N5"/>
    <mergeCell ref="P5:P7"/>
    <mergeCell ref="N7:N8"/>
  </mergeCells>
  <phoneticPr fontId="3"/>
  <dataValidations count="1">
    <dataValidation type="list" allowBlank="1" showInputMessage="1" showErrorMessage="1" sqref="G9:G13">
      <formula1>$B$22:$B$25</formula1>
    </dataValidation>
  </dataValidations>
  <printOptions horizontalCentered="1"/>
  <pageMargins left="0.19685039370078741" right="0.19685039370078741" top="0.78740157480314965" bottom="0.39370078740157483" header="0.51181102362204722" footer="0.35433070866141736"/>
  <pageSetup paperSize="9" scale="7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L48"/>
  <sheetViews>
    <sheetView view="pageBreakPreview" zoomScale="85" zoomScaleNormal="120" zoomScaleSheetLayoutView="85" workbookViewId="0">
      <selection activeCell="C8" sqref="C8"/>
    </sheetView>
  </sheetViews>
  <sheetFormatPr defaultColWidth="2.25" defaultRowHeight="13.5"/>
  <cols>
    <col min="1" max="1" width="13" style="3" customWidth="1"/>
    <col min="2" max="2" width="34" style="3" customWidth="1"/>
    <col min="3" max="3" width="13.125" style="3" customWidth="1"/>
    <col min="4" max="4" width="82.75" style="3" customWidth="1"/>
    <col min="5" max="5" width="2.25" style="3"/>
    <col min="6" max="6" width="2.25" style="3" customWidth="1"/>
    <col min="7" max="12" width="2.25" style="3" hidden="1" customWidth="1"/>
    <col min="13" max="16384" width="2.25" style="3"/>
  </cols>
  <sheetData>
    <row r="1" spans="1:5" s="2" customFormat="1" ht="25.5" customHeight="1">
      <c r="A1" s="445" t="s">
        <v>163</v>
      </c>
      <c r="B1" s="445"/>
      <c r="C1" s="445"/>
      <c r="D1" s="445"/>
    </row>
    <row r="2" spans="1:5" s="2" customFormat="1" ht="22.5" customHeight="1">
      <c r="A2" s="446" t="s">
        <v>105</v>
      </c>
      <c r="B2" s="587"/>
      <c r="C2" s="587"/>
      <c r="D2" s="587"/>
    </row>
    <row r="3" spans="1:5" s="2" customFormat="1" ht="22.5" customHeight="1">
      <c r="A3" s="51"/>
      <c r="B3" s="52"/>
      <c r="C3" s="52"/>
      <c r="D3" s="52"/>
    </row>
    <row r="4" spans="1:5" s="2" customFormat="1" ht="40.5" customHeight="1">
      <c r="A4" s="53" t="s">
        <v>128</v>
      </c>
      <c r="B4" s="224"/>
      <c r="C4" s="54" t="s">
        <v>126</v>
      </c>
      <c r="D4" s="224"/>
      <c r="E4" s="42"/>
    </row>
    <row r="5" spans="1:5" s="2" customFormat="1" ht="22.5" customHeight="1">
      <c r="A5" s="72" t="s">
        <v>240</v>
      </c>
      <c r="B5" s="252"/>
      <c r="C5" s="73"/>
      <c r="D5" s="74"/>
      <c r="E5" s="42"/>
    </row>
    <row r="6" spans="1:5" ht="24" customHeight="1">
      <c r="A6" s="71" t="s">
        <v>130</v>
      </c>
      <c r="B6" s="21"/>
      <c r="C6" s="21"/>
      <c r="D6" s="22"/>
    </row>
    <row r="7" spans="1:5" ht="24" customHeight="1">
      <c r="A7" s="448" t="s">
        <v>51</v>
      </c>
      <c r="B7" s="449"/>
      <c r="C7" s="55" t="s">
        <v>50</v>
      </c>
      <c r="D7" s="56" t="s">
        <v>131</v>
      </c>
    </row>
    <row r="8" spans="1:5" ht="54" customHeight="1">
      <c r="A8" s="586" t="s">
        <v>64</v>
      </c>
      <c r="B8" s="453"/>
      <c r="C8" s="253"/>
      <c r="D8" s="254"/>
    </row>
    <row r="9" spans="1:5" ht="54" customHeight="1">
      <c r="A9" s="450" t="s">
        <v>63</v>
      </c>
      <c r="B9" s="57" t="s">
        <v>52</v>
      </c>
      <c r="C9" s="255"/>
      <c r="D9" s="256"/>
    </row>
    <row r="10" spans="1:5" ht="54" customHeight="1">
      <c r="A10" s="450"/>
      <c r="B10" s="58" t="s">
        <v>53</v>
      </c>
      <c r="C10" s="257"/>
      <c r="D10" s="258"/>
    </row>
    <row r="11" spans="1:5" ht="54" customHeight="1">
      <c r="A11" s="450"/>
      <c r="B11" s="58" t="s">
        <v>54</v>
      </c>
      <c r="C11" s="257"/>
      <c r="D11" s="258"/>
    </row>
    <row r="12" spans="1:5" ht="54" customHeight="1">
      <c r="A12" s="450"/>
      <c r="B12" s="58" t="s">
        <v>55</v>
      </c>
      <c r="C12" s="257"/>
      <c r="D12" s="258"/>
    </row>
    <row r="13" spans="1:5" ht="54" customHeight="1" thickBot="1">
      <c r="A13" s="451"/>
      <c r="B13" s="59" t="s">
        <v>62</v>
      </c>
      <c r="C13" s="259"/>
      <c r="D13" s="260"/>
    </row>
    <row r="14" spans="1:5" ht="28.5" customHeight="1" thickTop="1">
      <c r="A14" s="460" t="s">
        <v>73</v>
      </c>
      <c r="B14" s="461"/>
      <c r="C14" s="261">
        <f>SUM(C8:C13)</f>
        <v>0</v>
      </c>
      <c r="D14" s="23"/>
    </row>
    <row r="15" spans="1:5" ht="18" customHeight="1">
      <c r="A15" s="4"/>
      <c r="B15" s="4"/>
      <c r="C15" s="4"/>
    </row>
    <row r="16" spans="1:5" s="6" customFormat="1">
      <c r="A16" s="5"/>
      <c r="B16" s="5"/>
      <c r="C16" s="5"/>
    </row>
    <row r="17" spans="1:3" s="6" customFormat="1">
      <c r="A17" s="5"/>
      <c r="B17" s="5"/>
      <c r="C17" s="5"/>
    </row>
    <row r="18" spans="1:3">
      <c r="A18" s="4"/>
      <c r="B18" s="4"/>
      <c r="C18" s="4"/>
    </row>
    <row r="19" spans="1:3">
      <c r="A19" s="4"/>
      <c r="B19" s="4"/>
      <c r="C19" s="4"/>
    </row>
    <row r="20" spans="1:3">
      <c r="A20" s="4"/>
      <c r="B20" s="4"/>
      <c r="C20" s="4"/>
    </row>
    <row r="21" spans="1:3">
      <c r="A21" s="4"/>
      <c r="B21" s="4"/>
      <c r="C21" s="4"/>
    </row>
    <row r="22" spans="1:3">
      <c r="A22" s="4"/>
      <c r="B22" s="4"/>
      <c r="C22" s="4"/>
    </row>
    <row r="23" spans="1:3">
      <c r="A23" s="4"/>
      <c r="B23" s="4"/>
      <c r="C23" s="4"/>
    </row>
    <row r="24" spans="1:3">
      <c r="A24" s="4"/>
      <c r="B24" s="4"/>
      <c r="C24" s="4"/>
    </row>
    <row r="25" spans="1:3">
      <c r="A25" s="4"/>
      <c r="B25" s="4"/>
      <c r="C25" s="4"/>
    </row>
    <row r="26" spans="1:3">
      <c r="A26" s="4"/>
      <c r="B26" s="4"/>
      <c r="C26" s="4"/>
    </row>
    <row r="27" spans="1:3">
      <c r="A27" s="4"/>
      <c r="B27" s="4"/>
      <c r="C27" s="4"/>
    </row>
    <row r="28" spans="1:3">
      <c r="A28" s="4"/>
      <c r="B28" s="4"/>
      <c r="C28" s="4"/>
    </row>
    <row r="29" spans="1:3">
      <c r="A29" s="4"/>
      <c r="B29" s="4"/>
      <c r="C29" s="4"/>
    </row>
    <row r="30" spans="1:3">
      <c r="A30" s="4"/>
      <c r="B30" s="4"/>
      <c r="C30" s="4"/>
    </row>
    <row r="31" spans="1:3">
      <c r="A31" s="4"/>
      <c r="B31" s="4"/>
      <c r="C31" s="4"/>
    </row>
    <row r="32" spans="1:3">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7"/>
      <c r="B47" s="7"/>
      <c r="C47" s="7"/>
    </row>
    <row r="48" spans="1:3">
      <c r="A48" s="7"/>
      <c r="B48" s="7"/>
      <c r="C48" s="7"/>
    </row>
  </sheetData>
  <sheetProtection formatCells="0" formatColumns="0" formatRows="0" insertColumns="0" insertRows="0" autoFilter="0"/>
  <mergeCells count="6">
    <mergeCell ref="A14:B14"/>
    <mergeCell ref="A7:B7"/>
    <mergeCell ref="A8:B8"/>
    <mergeCell ref="A9:A13"/>
    <mergeCell ref="A1:D1"/>
    <mergeCell ref="A2:D2"/>
  </mergeCells>
  <phoneticPr fontId="3"/>
  <printOptions horizontalCentered="1"/>
  <pageMargins left="0.39370078740157483" right="0.39370078740157483" top="0.78740157480314965" bottom="0.39370078740157483" header="0.51181102362204722" footer="0.35433070866141736"/>
  <pageSetup paperSize="9" scale="9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E32"/>
  <sheetViews>
    <sheetView workbookViewId="0"/>
  </sheetViews>
  <sheetFormatPr defaultRowHeight="18.75"/>
  <cols>
    <col min="1" max="1" width="12.125" style="8" customWidth="1"/>
    <col min="2" max="2" width="4.5" style="8" bestFit="1" customWidth="1"/>
    <col min="3" max="3" width="68.375" style="8" customWidth="1"/>
    <col min="4" max="5" width="27.125" style="8" customWidth="1"/>
    <col min="6" max="16384" width="9" style="8"/>
  </cols>
  <sheetData>
    <row r="2" spans="1:5" ht="29.25" customHeight="1">
      <c r="A2" s="8" t="s">
        <v>43</v>
      </c>
    </row>
    <row r="3" spans="1:5" ht="102.75" customHeight="1">
      <c r="A3" s="590" t="s">
        <v>12</v>
      </c>
      <c r="B3" s="590"/>
      <c r="C3" s="590"/>
      <c r="D3" s="20" t="s">
        <v>41</v>
      </c>
      <c r="E3" s="20" t="s">
        <v>42</v>
      </c>
    </row>
    <row r="4" spans="1:5" ht="22.5">
      <c r="A4" s="589" t="s">
        <v>13</v>
      </c>
      <c r="B4" s="9">
        <v>1</v>
      </c>
      <c r="C4" s="11" t="s">
        <v>44</v>
      </c>
      <c r="D4" s="15">
        <v>537000</v>
      </c>
      <c r="E4" s="18">
        <v>268000</v>
      </c>
    </row>
    <row r="5" spans="1:5" ht="22.5">
      <c r="A5" s="589"/>
      <c r="B5" s="9">
        <v>2</v>
      </c>
      <c r="C5" s="11" t="s">
        <v>45</v>
      </c>
      <c r="D5" s="15">
        <v>684000</v>
      </c>
      <c r="E5" s="18">
        <v>342000</v>
      </c>
    </row>
    <row r="6" spans="1:5" ht="22.5">
      <c r="A6" s="589"/>
      <c r="B6" s="9">
        <v>3</v>
      </c>
      <c r="C6" s="11" t="s">
        <v>46</v>
      </c>
      <c r="D6" s="15">
        <v>889000</v>
      </c>
      <c r="E6" s="18">
        <v>445000</v>
      </c>
    </row>
    <row r="7" spans="1:5" ht="22.5">
      <c r="A7" s="589"/>
      <c r="B7" s="9">
        <v>4</v>
      </c>
      <c r="C7" s="12" t="s">
        <v>14</v>
      </c>
      <c r="D7" s="15">
        <v>231000</v>
      </c>
      <c r="E7" s="18">
        <v>115000</v>
      </c>
    </row>
    <row r="8" spans="1:5" ht="22.5">
      <c r="A8" s="589"/>
      <c r="B8" s="9">
        <v>5</v>
      </c>
      <c r="C8" s="11" t="s">
        <v>15</v>
      </c>
      <c r="D8" s="15">
        <v>226000</v>
      </c>
      <c r="E8" s="18">
        <v>113000</v>
      </c>
    </row>
    <row r="9" spans="1:5" ht="22.5">
      <c r="A9" s="589"/>
      <c r="B9" s="9">
        <v>6</v>
      </c>
      <c r="C9" s="11" t="s">
        <v>47</v>
      </c>
      <c r="D9" s="15">
        <v>564000</v>
      </c>
      <c r="E9" s="18">
        <v>282000</v>
      </c>
    </row>
    <row r="10" spans="1:5" ht="22.5">
      <c r="A10" s="589"/>
      <c r="B10" s="9">
        <v>7</v>
      </c>
      <c r="C10" s="11" t="s">
        <v>48</v>
      </c>
      <c r="D10" s="15">
        <v>710000</v>
      </c>
      <c r="E10" s="18">
        <v>355000</v>
      </c>
    </row>
    <row r="11" spans="1:5" ht="22.5">
      <c r="A11" s="589"/>
      <c r="B11" s="9">
        <v>8</v>
      </c>
      <c r="C11" s="11" t="s">
        <v>49</v>
      </c>
      <c r="D11" s="15">
        <v>1133000</v>
      </c>
      <c r="E11" s="18">
        <v>567000</v>
      </c>
    </row>
    <row r="12" spans="1:5" ht="22.5">
      <c r="A12" s="10" t="s">
        <v>16</v>
      </c>
      <c r="B12" s="9">
        <v>9</v>
      </c>
      <c r="C12" s="13" t="s">
        <v>17</v>
      </c>
      <c r="D12" s="15">
        <v>27000</v>
      </c>
      <c r="E12" s="18">
        <v>13000</v>
      </c>
    </row>
    <row r="13" spans="1:5" ht="22.5">
      <c r="A13" s="589" t="s">
        <v>18</v>
      </c>
      <c r="B13" s="9">
        <v>10</v>
      </c>
      <c r="C13" s="11" t="s">
        <v>19</v>
      </c>
      <c r="D13" s="15">
        <v>320000</v>
      </c>
      <c r="E13" s="18">
        <v>160000</v>
      </c>
    </row>
    <row r="14" spans="1:5" ht="22.5">
      <c r="A14" s="589"/>
      <c r="B14" s="9">
        <v>11</v>
      </c>
      <c r="C14" s="11" t="s">
        <v>20</v>
      </c>
      <c r="D14" s="15">
        <v>339000</v>
      </c>
      <c r="E14" s="18">
        <v>169000</v>
      </c>
    </row>
    <row r="15" spans="1:5" ht="22.5">
      <c r="A15" s="589"/>
      <c r="B15" s="9">
        <v>12</v>
      </c>
      <c r="C15" s="11" t="s">
        <v>21</v>
      </c>
      <c r="D15" s="15">
        <v>311000</v>
      </c>
      <c r="E15" s="18">
        <v>156000</v>
      </c>
    </row>
    <row r="16" spans="1:5" ht="22.5">
      <c r="A16" s="589"/>
      <c r="B16" s="9">
        <v>13</v>
      </c>
      <c r="C16" s="11" t="s">
        <v>22</v>
      </c>
      <c r="D16" s="15">
        <v>137000</v>
      </c>
      <c r="E16" s="18">
        <v>68000</v>
      </c>
    </row>
    <row r="17" spans="1:5" ht="22.5">
      <c r="A17" s="589"/>
      <c r="B17" s="9">
        <v>14</v>
      </c>
      <c r="C17" s="11" t="s">
        <v>23</v>
      </c>
      <c r="D17" s="15">
        <v>508000</v>
      </c>
      <c r="E17" s="18">
        <v>254000</v>
      </c>
    </row>
    <row r="18" spans="1:5" ht="22.5">
      <c r="A18" s="589"/>
      <c r="B18" s="9">
        <v>15</v>
      </c>
      <c r="C18" s="11" t="s">
        <v>24</v>
      </c>
      <c r="D18" s="15">
        <v>204000</v>
      </c>
      <c r="E18" s="18">
        <v>102000</v>
      </c>
    </row>
    <row r="19" spans="1:5" ht="22.5">
      <c r="A19" s="589"/>
      <c r="B19" s="9">
        <v>16</v>
      </c>
      <c r="C19" s="11" t="s">
        <v>25</v>
      </c>
      <c r="D19" s="15">
        <v>148000</v>
      </c>
      <c r="E19" s="18">
        <v>74000</v>
      </c>
    </row>
    <row r="20" spans="1:5" ht="22.5">
      <c r="A20" s="589"/>
      <c r="B20" s="9">
        <v>17</v>
      </c>
      <c r="C20" s="11" t="s">
        <v>26</v>
      </c>
      <c r="D20" s="17" t="s">
        <v>40</v>
      </c>
      <c r="E20" s="18">
        <v>282000</v>
      </c>
    </row>
    <row r="21" spans="1:5" ht="22.5">
      <c r="A21" s="589"/>
      <c r="B21" s="9">
        <v>18</v>
      </c>
      <c r="C21" s="14" t="s">
        <v>27</v>
      </c>
      <c r="D21" s="15">
        <v>33000</v>
      </c>
      <c r="E21" s="18">
        <v>16000</v>
      </c>
    </row>
    <row r="22" spans="1:5" ht="22.5">
      <c r="A22" s="588" t="s">
        <v>28</v>
      </c>
      <c r="B22" s="9">
        <v>19</v>
      </c>
      <c r="C22" s="11" t="s">
        <v>29</v>
      </c>
      <c r="D22" s="15">
        <v>475000</v>
      </c>
      <c r="E22" s="18">
        <v>237000</v>
      </c>
    </row>
    <row r="23" spans="1:5" ht="22.5">
      <c r="A23" s="588"/>
      <c r="B23" s="9">
        <v>20</v>
      </c>
      <c r="C23" s="11" t="s">
        <v>30</v>
      </c>
      <c r="D23" s="15">
        <v>638000</v>
      </c>
      <c r="E23" s="18">
        <v>319000</v>
      </c>
    </row>
    <row r="24" spans="1:5" ht="22.5">
      <c r="A24" s="588" t="s">
        <v>31</v>
      </c>
      <c r="B24" s="9">
        <v>21</v>
      </c>
      <c r="C24" s="11" t="s">
        <v>32</v>
      </c>
      <c r="D24" s="16">
        <v>38000</v>
      </c>
      <c r="E24" s="19">
        <v>19000</v>
      </c>
    </row>
    <row r="25" spans="1:5" ht="22.5">
      <c r="A25" s="588"/>
      <c r="B25" s="9">
        <v>22</v>
      </c>
      <c r="C25" s="11" t="s">
        <v>33</v>
      </c>
      <c r="D25" s="16">
        <v>40000</v>
      </c>
      <c r="E25" s="19">
        <v>20000</v>
      </c>
    </row>
    <row r="26" spans="1:5" ht="22.5">
      <c r="A26" s="588"/>
      <c r="B26" s="9">
        <v>23</v>
      </c>
      <c r="C26" s="11" t="s">
        <v>34</v>
      </c>
      <c r="D26" s="16">
        <v>38000</v>
      </c>
      <c r="E26" s="19">
        <v>19000</v>
      </c>
    </row>
    <row r="27" spans="1:5" ht="22.5">
      <c r="A27" s="588"/>
      <c r="B27" s="9">
        <v>24</v>
      </c>
      <c r="C27" s="11" t="s">
        <v>35</v>
      </c>
      <c r="D27" s="16">
        <v>48000</v>
      </c>
      <c r="E27" s="19">
        <v>24000</v>
      </c>
    </row>
    <row r="28" spans="1:5" ht="22.5">
      <c r="A28" s="588"/>
      <c r="B28" s="9">
        <v>25</v>
      </c>
      <c r="C28" s="11" t="s">
        <v>36</v>
      </c>
      <c r="D28" s="16">
        <v>43000</v>
      </c>
      <c r="E28" s="19">
        <v>21000</v>
      </c>
    </row>
    <row r="29" spans="1:5" ht="22.5">
      <c r="A29" s="588"/>
      <c r="B29" s="9">
        <v>26</v>
      </c>
      <c r="C29" s="13" t="s">
        <v>37</v>
      </c>
      <c r="D29" s="16">
        <v>36000</v>
      </c>
      <c r="E29" s="19">
        <v>18000</v>
      </c>
    </row>
    <row r="30" spans="1:5" ht="22.5">
      <c r="A30" s="588"/>
      <c r="B30" s="9">
        <v>27</v>
      </c>
      <c r="C30" s="12" t="s">
        <v>38</v>
      </c>
      <c r="D30" s="16">
        <v>37000</v>
      </c>
      <c r="E30" s="19">
        <v>19000</v>
      </c>
    </row>
    <row r="31" spans="1:5" ht="22.5">
      <c r="A31" s="588"/>
      <c r="B31" s="9">
        <v>28</v>
      </c>
      <c r="C31" s="12" t="s">
        <v>39</v>
      </c>
      <c r="D31" s="16">
        <v>35000</v>
      </c>
      <c r="E31" s="19">
        <v>18000</v>
      </c>
    </row>
    <row r="32" spans="1:5" ht="22.5">
      <c r="C32" s="13" t="s">
        <v>17</v>
      </c>
      <c r="D32" s="15">
        <v>27000</v>
      </c>
      <c r="E32" s="18">
        <v>13000</v>
      </c>
    </row>
  </sheetData>
  <sheetProtection sheet="1" objects="1" scenarios="1"/>
  <mergeCells count="5">
    <mergeCell ref="A24:A31"/>
    <mergeCell ref="A22:A23"/>
    <mergeCell ref="A13:A21"/>
    <mergeCell ref="A3:C3"/>
    <mergeCell ref="A4:A11"/>
  </mergeCells>
  <phoneticPr fontId="3"/>
  <pageMargins left="0.7" right="0.7" top="0.75" bottom="0.75" header="0.3" footer="0.3"/>
  <pageSetup paperSize="9" scale="6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topLeftCell="A13" zoomScale="115" zoomScaleNormal="100" zoomScaleSheetLayoutView="115" workbookViewId="0">
      <selection activeCell="E21" sqref="E21:G21"/>
    </sheetView>
  </sheetViews>
  <sheetFormatPr defaultColWidth="9" defaultRowHeight="13.5"/>
  <cols>
    <col min="1" max="1" width="4" style="132" customWidth="1"/>
    <col min="2" max="4" width="10.75" style="132" customWidth="1"/>
    <col min="5" max="10" width="8.125" style="132" customWidth="1"/>
    <col min="11" max="11" width="3.25" style="132" customWidth="1"/>
    <col min="12" max="16384" width="9" style="132"/>
  </cols>
  <sheetData>
    <row r="1" spans="1:15" ht="14.25">
      <c r="A1" s="133" t="s">
        <v>322</v>
      </c>
      <c r="B1" s="133"/>
      <c r="C1" s="133"/>
      <c r="D1" s="133"/>
      <c r="E1" s="133"/>
      <c r="F1" s="133"/>
      <c r="G1" s="133"/>
      <c r="H1" s="133"/>
      <c r="I1" s="133"/>
      <c r="J1" s="131"/>
      <c r="K1" s="131"/>
    </row>
    <row r="2" spans="1:15" ht="14.25">
      <c r="A2" s="131"/>
      <c r="B2" s="131"/>
      <c r="C2" s="131"/>
      <c r="D2" s="131"/>
      <c r="E2" s="131"/>
      <c r="F2" s="131"/>
      <c r="G2" s="131"/>
      <c r="H2" s="131"/>
      <c r="I2" s="131"/>
      <c r="J2" s="131"/>
      <c r="K2" s="131"/>
    </row>
    <row r="3" spans="1:15" ht="14.25">
      <c r="A3" s="131"/>
      <c r="B3" s="131"/>
      <c r="C3" s="131"/>
      <c r="D3" s="131"/>
      <c r="E3" s="131"/>
      <c r="F3" s="131"/>
      <c r="G3" s="131"/>
      <c r="H3" s="131"/>
      <c r="I3" s="131"/>
      <c r="J3" s="131"/>
      <c r="K3" s="131"/>
    </row>
    <row r="4" spans="1:15" s="143" customFormat="1" ht="21">
      <c r="A4" s="371" t="s">
        <v>172</v>
      </c>
      <c r="B4" s="371"/>
      <c r="C4" s="371"/>
      <c r="D4" s="371"/>
      <c r="E4" s="371"/>
      <c r="F4" s="371"/>
      <c r="G4" s="371"/>
      <c r="H4" s="371"/>
      <c r="I4" s="371"/>
      <c r="J4" s="371"/>
      <c r="K4" s="371"/>
    </row>
    <row r="5" spans="1:15" ht="14.25">
      <c r="A5" s="131"/>
      <c r="B5" s="131"/>
      <c r="C5" s="131"/>
      <c r="D5" s="131"/>
      <c r="E5" s="131"/>
      <c r="F5" s="131"/>
      <c r="G5" s="131"/>
      <c r="H5" s="131"/>
      <c r="I5" s="131"/>
      <c r="J5" s="131"/>
      <c r="K5" s="131"/>
    </row>
    <row r="6" spans="1:15" ht="14.25">
      <c r="A6" s="131"/>
      <c r="B6" s="131"/>
      <c r="C6" s="131"/>
      <c r="D6" s="131"/>
      <c r="E6" s="131"/>
      <c r="F6" s="131"/>
      <c r="G6" s="131"/>
      <c r="H6" s="131"/>
      <c r="I6" s="131"/>
      <c r="J6" s="131"/>
      <c r="K6" s="131"/>
    </row>
    <row r="7" spans="1:15" ht="14.25">
      <c r="A7" s="131">
        <v>1</v>
      </c>
      <c r="B7" s="131" t="s">
        <v>173</v>
      </c>
      <c r="C7" s="131"/>
      <c r="D7" s="131"/>
      <c r="E7" s="131"/>
      <c r="F7" s="131"/>
      <c r="G7" s="131"/>
      <c r="H7" s="131"/>
      <c r="I7" s="131"/>
      <c r="J7" s="134" t="s">
        <v>174</v>
      </c>
      <c r="K7" s="131"/>
    </row>
    <row r="8" spans="1:15" ht="39.75" customHeight="1">
      <c r="A8" s="131"/>
      <c r="B8" s="352" t="s">
        <v>175</v>
      </c>
      <c r="C8" s="352"/>
      <c r="D8" s="352"/>
      <c r="E8" s="352" t="s">
        <v>176</v>
      </c>
      <c r="F8" s="352"/>
      <c r="G8" s="352"/>
      <c r="H8" s="352" t="s">
        <v>177</v>
      </c>
      <c r="I8" s="352"/>
      <c r="J8" s="352"/>
      <c r="K8" s="131"/>
      <c r="L8" s="372"/>
      <c r="M8" s="372"/>
      <c r="N8" s="372"/>
      <c r="O8" s="372"/>
    </row>
    <row r="9" spans="1:15" ht="39.75" customHeight="1">
      <c r="A9" s="131"/>
      <c r="B9" s="352" t="s">
        <v>285</v>
      </c>
      <c r="C9" s="352"/>
      <c r="D9" s="352"/>
      <c r="E9" s="353">
        <f ca="1">別紙2!P29+別紙７!P14</f>
        <v>0</v>
      </c>
      <c r="F9" s="353"/>
      <c r="G9" s="353"/>
      <c r="H9" s="367"/>
      <c r="I9" s="368"/>
      <c r="J9" s="369"/>
      <c r="K9" s="131"/>
      <c r="L9" s="135"/>
    </row>
    <row r="10" spans="1:15" ht="39.75" customHeight="1">
      <c r="A10" s="131"/>
      <c r="B10" s="352" t="s">
        <v>181</v>
      </c>
      <c r="C10" s="352"/>
      <c r="D10" s="352"/>
      <c r="E10" s="353">
        <f ca="1">E21-E9</f>
        <v>0</v>
      </c>
      <c r="F10" s="353"/>
      <c r="G10" s="353"/>
      <c r="H10" s="352"/>
      <c r="I10" s="352"/>
      <c r="J10" s="352"/>
      <c r="K10" s="131"/>
      <c r="L10" s="135"/>
    </row>
    <row r="11" spans="1:15" ht="39.75" customHeight="1">
      <c r="A11" s="131"/>
      <c r="B11" s="357"/>
      <c r="C11" s="357"/>
      <c r="D11" s="357"/>
      <c r="E11" s="370"/>
      <c r="F11" s="370"/>
      <c r="G11" s="370"/>
      <c r="H11" s="352"/>
      <c r="I11" s="352"/>
      <c r="J11" s="352"/>
      <c r="K11" s="131"/>
    </row>
    <row r="12" spans="1:15" ht="39.75" customHeight="1">
      <c r="A12" s="131"/>
      <c r="B12" s="357"/>
      <c r="C12" s="357"/>
      <c r="D12" s="357"/>
      <c r="E12" s="370"/>
      <c r="F12" s="370"/>
      <c r="G12" s="370"/>
      <c r="H12" s="352"/>
      <c r="I12" s="352"/>
      <c r="J12" s="352"/>
      <c r="K12" s="131"/>
    </row>
    <row r="13" spans="1:15" ht="39.75" customHeight="1">
      <c r="A13" s="131"/>
      <c r="B13" s="352" t="s">
        <v>178</v>
      </c>
      <c r="C13" s="352"/>
      <c r="D13" s="352"/>
      <c r="E13" s="353">
        <f ca="1">SUM(E9:G12)</f>
        <v>0</v>
      </c>
      <c r="F13" s="353"/>
      <c r="G13" s="353"/>
      <c r="H13" s="352"/>
      <c r="I13" s="352"/>
      <c r="J13" s="352"/>
      <c r="K13" s="131"/>
      <c r="L13" s="135"/>
    </row>
    <row r="14" spans="1:15" ht="39.75" customHeight="1">
      <c r="A14" s="131"/>
      <c r="B14" s="131"/>
      <c r="C14" s="131"/>
      <c r="D14" s="131"/>
      <c r="E14" s="131"/>
      <c r="F14" s="131"/>
      <c r="G14" s="131"/>
      <c r="H14" s="131"/>
      <c r="I14" s="131"/>
      <c r="J14" s="131"/>
      <c r="K14" s="131"/>
    </row>
    <row r="15" spans="1:15" ht="39.75" customHeight="1">
      <c r="A15" s="131">
        <v>2</v>
      </c>
      <c r="B15" s="131" t="s">
        <v>179</v>
      </c>
      <c r="C15" s="131"/>
      <c r="D15" s="131"/>
      <c r="E15" s="131"/>
      <c r="F15" s="131"/>
      <c r="G15" s="131"/>
      <c r="H15" s="131"/>
      <c r="I15" s="131"/>
      <c r="J15" s="134" t="s">
        <v>174</v>
      </c>
      <c r="K15" s="131"/>
    </row>
    <row r="16" spans="1:15" ht="39.75" customHeight="1">
      <c r="A16" s="131"/>
      <c r="B16" s="352" t="s">
        <v>175</v>
      </c>
      <c r="C16" s="352"/>
      <c r="D16" s="352"/>
      <c r="E16" s="352" t="s">
        <v>176</v>
      </c>
      <c r="F16" s="352"/>
      <c r="G16" s="352"/>
      <c r="H16" s="352" t="s">
        <v>177</v>
      </c>
      <c r="I16" s="352"/>
      <c r="J16" s="352"/>
      <c r="K16" s="131"/>
    </row>
    <row r="17" spans="1:12" ht="39.75" customHeight="1">
      <c r="A17" s="131"/>
      <c r="B17" s="358" t="s">
        <v>183</v>
      </c>
      <c r="C17" s="359"/>
      <c r="D17" s="360"/>
      <c r="E17" s="353">
        <f ca="1">別紙2!H29</f>
        <v>0</v>
      </c>
      <c r="F17" s="353"/>
      <c r="G17" s="353"/>
      <c r="H17" s="352"/>
      <c r="I17" s="352"/>
      <c r="J17" s="352"/>
      <c r="K17" s="131"/>
      <c r="L17" s="135"/>
    </row>
    <row r="18" spans="1:12" ht="39.75" customHeight="1">
      <c r="A18" s="131"/>
      <c r="B18" s="358" t="s">
        <v>185</v>
      </c>
      <c r="C18" s="359"/>
      <c r="D18" s="360"/>
      <c r="E18" s="361">
        <f ca="1">別紙７!H14</f>
        <v>0</v>
      </c>
      <c r="F18" s="362"/>
      <c r="G18" s="363"/>
      <c r="H18" s="364"/>
      <c r="I18" s="365"/>
      <c r="J18" s="366"/>
      <c r="K18" s="131"/>
      <c r="L18" s="135"/>
    </row>
    <row r="19" spans="1:12" ht="39.75" customHeight="1">
      <c r="A19" s="131"/>
      <c r="B19" s="354"/>
      <c r="C19" s="355"/>
      <c r="D19" s="356"/>
      <c r="E19" s="353"/>
      <c r="F19" s="353"/>
      <c r="G19" s="353"/>
      <c r="H19" s="352"/>
      <c r="I19" s="352"/>
      <c r="J19" s="352"/>
      <c r="K19" s="131"/>
      <c r="L19" s="135"/>
    </row>
    <row r="20" spans="1:12" ht="39.75" customHeight="1">
      <c r="A20" s="131"/>
      <c r="B20" s="357"/>
      <c r="C20" s="357"/>
      <c r="D20" s="357"/>
      <c r="E20" s="353"/>
      <c r="F20" s="353"/>
      <c r="G20" s="353"/>
      <c r="H20" s="352"/>
      <c r="I20" s="352"/>
      <c r="J20" s="352"/>
      <c r="K20" s="131"/>
      <c r="L20" s="135"/>
    </row>
    <row r="21" spans="1:12" ht="39.75" customHeight="1">
      <c r="A21" s="131"/>
      <c r="B21" s="352" t="s">
        <v>178</v>
      </c>
      <c r="C21" s="352"/>
      <c r="D21" s="352"/>
      <c r="E21" s="353">
        <f ca="1">SUM(E17:G20)</f>
        <v>0</v>
      </c>
      <c r="F21" s="353"/>
      <c r="G21" s="353"/>
      <c r="H21" s="352"/>
      <c r="I21" s="352"/>
      <c r="J21" s="352"/>
      <c r="K21" s="131"/>
      <c r="L21" s="135"/>
    </row>
    <row r="22" spans="1:12" ht="39.75" customHeight="1">
      <c r="A22" s="131"/>
      <c r="B22" s="144"/>
      <c r="C22" s="144"/>
      <c r="D22" s="144"/>
      <c r="E22" s="145"/>
      <c r="F22" s="145"/>
      <c r="G22" s="145"/>
      <c r="H22" s="144"/>
      <c r="I22" s="144"/>
      <c r="J22" s="144"/>
      <c r="K22" s="131"/>
      <c r="L22" s="135"/>
    </row>
    <row r="23" spans="1:12" ht="14.25">
      <c r="A23" s="131"/>
      <c r="B23" s="131" t="s">
        <v>180</v>
      </c>
      <c r="C23" s="131"/>
      <c r="D23" s="131"/>
      <c r="E23" s="131"/>
      <c r="F23" s="131"/>
      <c r="G23" s="131"/>
      <c r="H23" s="131"/>
      <c r="I23" s="131"/>
      <c r="J23" s="131"/>
      <c r="K23" s="131"/>
    </row>
    <row r="24" spans="1:12" ht="14.25">
      <c r="A24" s="131"/>
      <c r="B24" s="131"/>
      <c r="C24" s="131"/>
      <c r="D24" s="131"/>
      <c r="E24" s="131"/>
      <c r="F24" s="131"/>
      <c r="G24" s="131"/>
      <c r="H24" s="131"/>
      <c r="I24" s="131"/>
      <c r="J24" s="131"/>
      <c r="K24" s="131"/>
    </row>
  </sheetData>
  <mergeCells count="38">
    <mergeCell ref="A4:K4"/>
    <mergeCell ref="B8:D8"/>
    <mergeCell ref="E8:G8"/>
    <mergeCell ref="H8:J8"/>
    <mergeCell ref="L8:O8"/>
    <mergeCell ref="B9:D9"/>
    <mergeCell ref="E9:G9"/>
    <mergeCell ref="H9:J9"/>
    <mergeCell ref="B12:D12"/>
    <mergeCell ref="E12:G12"/>
    <mergeCell ref="H12:J12"/>
    <mergeCell ref="B10:D10"/>
    <mergeCell ref="E10:G10"/>
    <mergeCell ref="H10:J10"/>
    <mergeCell ref="B11:D11"/>
    <mergeCell ref="E11:G11"/>
    <mergeCell ref="H11:J11"/>
    <mergeCell ref="B13:D13"/>
    <mergeCell ref="E13:G13"/>
    <mergeCell ref="H13:J13"/>
    <mergeCell ref="B16:D16"/>
    <mergeCell ref="E16:G16"/>
    <mergeCell ref="H16:J16"/>
    <mergeCell ref="B17:D17"/>
    <mergeCell ref="E17:G17"/>
    <mergeCell ref="H17:J17"/>
    <mergeCell ref="B18:D18"/>
    <mergeCell ref="E18:G18"/>
    <mergeCell ref="H18:J18"/>
    <mergeCell ref="B21:D21"/>
    <mergeCell ref="E21:G21"/>
    <mergeCell ref="H21:J21"/>
    <mergeCell ref="B19:D19"/>
    <mergeCell ref="E19:G19"/>
    <mergeCell ref="H19:J19"/>
    <mergeCell ref="B20:D20"/>
    <mergeCell ref="E20:G20"/>
    <mergeCell ref="H20:J20"/>
  </mergeCells>
  <phoneticPr fontId="3"/>
  <dataValidations count="1">
    <dataValidation allowBlank="1" showInputMessage="1" showErrorMessage="1" promptTitle="直接入力禁止！" prompt="計算式が入っているので、触らないでください。" sqref="E9:G10 E13:G13 E17:G17 E18:G18 E21:G21"/>
  </dataValidations>
  <pageMargins left="0.70866141732283472" right="0.70866141732283472" top="0.78740157480314965"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53"/>
  <sheetViews>
    <sheetView view="pageBreakPreview" topLeftCell="A16" zoomScale="70" zoomScaleNormal="75" zoomScaleSheetLayoutView="70" workbookViewId="0">
      <selection activeCell="B20" sqref="B20:D20"/>
    </sheetView>
  </sheetViews>
  <sheetFormatPr defaultRowHeight="18.75" customHeight="1"/>
  <cols>
    <col min="1" max="1" width="5.625" style="1" customWidth="1"/>
    <col min="2" max="6" width="16.375" style="1" customWidth="1"/>
    <col min="7" max="7" width="7.25" style="1" customWidth="1"/>
    <col min="8" max="16" width="12.875" style="1" customWidth="1"/>
    <col min="17" max="261" width="9" style="1"/>
    <col min="262" max="262" width="18.875" style="1" customWidth="1"/>
    <col min="263" max="266" width="13.75" style="1" customWidth="1"/>
    <col min="267" max="272" width="13.875" style="1" customWidth="1"/>
    <col min="273" max="517" width="9" style="1"/>
    <col min="518" max="518" width="18.875" style="1" customWidth="1"/>
    <col min="519" max="522" width="13.75" style="1" customWidth="1"/>
    <col min="523" max="528" width="13.875" style="1" customWidth="1"/>
    <col min="529" max="773" width="9" style="1"/>
    <col min="774" max="774" width="18.875" style="1" customWidth="1"/>
    <col min="775" max="778" width="13.75" style="1" customWidth="1"/>
    <col min="779" max="784" width="13.875" style="1" customWidth="1"/>
    <col min="785" max="1029" width="9" style="1"/>
    <col min="1030" max="1030" width="18.875" style="1" customWidth="1"/>
    <col min="1031" max="1034" width="13.75" style="1" customWidth="1"/>
    <col min="1035" max="1040" width="13.875" style="1" customWidth="1"/>
    <col min="1041" max="1285" width="9" style="1"/>
    <col min="1286" max="1286" width="18.875" style="1" customWidth="1"/>
    <col min="1287" max="1290" width="13.75" style="1" customWidth="1"/>
    <col min="1291" max="1296" width="13.875" style="1" customWidth="1"/>
    <col min="1297" max="1541" width="9" style="1"/>
    <col min="1542" max="1542" width="18.875" style="1" customWidth="1"/>
    <col min="1543" max="1546" width="13.75" style="1" customWidth="1"/>
    <col min="1547" max="1552" width="13.875" style="1" customWidth="1"/>
    <col min="1553" max="1797" width="9" style="1"/>
    <col min="1798" max="1798" width="18.875" style="1" customWidth="1"/>
    <col min="1799" max="1802" width="13.75" style="1" customWidth="1"/>
    <col min="1803" max="1808" width="13.875" style="1" customWidth="1"/>
    <col min="1809" max="2053" width="9" style="1"/>
    <col min="2054" max="2054" width="18.875" style="1" customWidth="1"/>
    <col min="2055" max="2058" width="13.75" style="1" customWidth="1"/>
    <col min="2059" max="2064" width="13.875" style="1" customWidth="1"/>
    <col min="2065" max="2309" width="9" style="1"/>
    <col min="2310" max="2310" width="18.875" style="1" customWidth="1"/>
    <col min="2311" max="2314" width="13.75" style="1" customWidth="1"/>
    <col min="2315" max="2320" width="13.875" style="1" customWidth="1"/>
    <col min="2321" max="2565" width="9" style="1"/>
    <col min="2566" max="2566" width="18.875" style="1" customWidth="1"/>
    <col min="2567" max="2570" width="13.75" style="1" customWidth="1"/>
    <col min="2571" max="2576" width="13.875" style="1" customWidth="1"/>
    <col min="2577" max="2821" width="9" style="1"/>
    <col min="2822" max="2822" width="18.875" style="1" customWidth="1"/>
    <col min="2823" max="2826" width="13.75" style="1" customWidth="1"/>
    <col min="2827" max="2832" width="13.875" style="1" customWidth="1"/>
    <col min="2833" max="3077" width="9" style="1"/>
    <col min="3078" max="3078" width="18.875" style="1" customWidth="1"/>
    <col min="3079" max="3082" width="13.75" style="1" customWidth="1"/>
    <col min="3083" max="3088" width="13.875" style="1" customWidth="1"/>
    <col min="3089" max="3333" width="9" style="1"/>
    <col min="3334" max="3334" width="18.875" style="1" customWidth="1"/>
    <col min="3335" max="3338" width="13.75" style="1" customWidth="1"/>
    <col min="3339" max="3344" width="13.875" style="1" customWidth="1"/>
    <col min="3345" max="3589" width="9" style="1"/>
    <col min="3590" max="3590" width="18.875" style="1" customWidth="1"/>
    <col min="3591" max="3594" width="13.75" style="1" customWidth="1"/>
    <col min="3595" max="3600" width="13.875" style="1" customWidth="1"/>
    <col min="3601" max="3845" width="9" style="1"/>
    <col min="3846" max="3846" width="18.875" style="1" customWidth="1"/>
    <col min="3847" max="3850" width="13.75" style="1" customWidth="1"/>
    <col min="3851" max="3856" width="13.875" style="1" customWidth="1"/>
    <col min="3857" max="4101" width="9" style="1"/>
    <col min="4102" max="4102" width="18.875" style="1" customWidth="1"/>
    <col min="4103" max="4106" width="13.75" style="1" customWidth="1"/>
    <col min="4107" max="4112" width="13.875" style="1" customWidth="1"/>
    <col min="4113" max="4357" width="9" style="1"/>
    <col min="4358" max="4358" width="18.875" style="1" customWidth="1"/>
    <col min="4359" max="4362" width="13.75" style="1" customWidth="1"/>
    <col min="4363" max="4368" width="13.875" style="1" customWidth="1"/>
    <col min="4369" max="4613" width="9" style="1"/>
    <col min="4614" max="4614" width="18.875" style="1" customWidth="1"/>
    <col min="4615" max="4618" width="13.75" style="1" customWidth="1"/>
    <col min="4619" max="4624" width="13.875" style="1" customWidth="1"/>
    <col min="4625" max="4869" width="9" style="1"/>
    <col min="4870" max="4870" width="18.875" style="1" customWidth="1"/>
    <col min="4871" max="4874" width="13.75" style="1" customWidth="1"/>
    <col min="4875" max="4880" width="13.875" style="1" customWidth="1"/>
    <col min="4881" max="5125" width="9" style="1"/>
    <col min="5126" max="5126" width="18.875" style="1" customWidth="1"/>
    <col min="5127" max="5130" width="13.75" style="1" customWidth="1"/>
    <col min="5131" max="5136" width="13.875" style="1" customWidth="1"/>
    <col min="5137" max="5381" width="9" style="1"/>
    <col min="5382" max="5382" width="18.875" style="1" customWidth="1"/>
    <col min="5383" max="5386" width="13.75" style="1" customWidth="1"/>
    <col min="5387" max="5392" width="13.875" style="1" customWidth="1"/>
    <col min="5393" max="5637" width="9" style="1"/>
    <col min="5638" max="5638" width="18.875" style="1" customWidth="1"/>
    <col min="5639" max="5642" width="13.75" style="1" customWidth="1"/>
    <col min="5643" max="5648" width="13.875" style="1" customWidth="1"/>
    <col min="5649" max="5893" width="9" style="1"/>
    <col min="5894" max="5894" width="18.875" style="1" customWidth="1"/>
    <col min="5895" max="5898" width="13.75" style="1" customWidth="1"/>
    <col min="5899" max="5904" width="13.875" style="1" customWidth="1"/>
    <col min="5905" max="6149" width="9" style="1"/>
    <col min="6150" max="6150" width="18.875" style="1" customWidth="1"/>
    <col min="6151" max="6154" width="13.75" style="1" customWidth="1"/>
    <col min="6155" max="6160" width="13.875" style="1" customWidth="1"/>
    <col min="6161" max="6405" width="9" style="1"/>
    <col min="6406" max="6406" width="18.875" style="1" customWidth="1"/>
    <col min="6407" max="6410" width="13.75" style="1" customWidth="1"/>
    <col min="6411" max="6416" width="13.875" style="1" customWidth="1"/>
    <col min="6417" max="6661" width="9" style="1"/>
    <col min="6662" max="6662" width="18.875" style="1" customWidth="1"/>
    <col min="6663" max="6666" width="13.75" style="1" customWidth="1"/>
    <col min="6667" max="6672" width="13.875" style="1" customWidth="1"/>
    <col min="6673" max="6917" width="9" style="1"/>
    <col min="6918" max="6918" width="18.875" style="1" customWidth="1"/>
    <col min="6919" max="6922" width="13.75" style="1" customWidth="1"/>
    <col min="6923" max="6928" width="13.875" style="1" customWidth="1"/>
    <col min="6929" max="7173" width="9" style="1"/>
    <col min="7174" max="7174" width="18.875" style="1" customWidth="1"/>
    <col min="7175" max="7178" width="13.75" style="1" customWidth="1"/>
    <col min="7179" max="7184" width="13.875" style="1" customWidth="1"/>
    <col min="7185" max="7429" width="9" style="1"/>
    <col min="7430" max="7430" width="18.875" style="1" customWidth="1"/>
    <col min="7431" max="7434" width="13.75" style="1" customWidth="1"/>
    <col min="7435" max="7440" width="13.875" style="1" customWidth="1"/>
    <col min="7441" max="7685" width="9" style="1"/>
    <col min="7686" max="7686" width="18.875" style="1" customWidth="1"/>
    <col min="7687" max="7690" width="13.75" style="1" customWidth="1"/>
    <col min="7691" max="7696" width="13.875" style="1" customWidth="1"/>
    <col min="7697" max="7941" width="9" style="1"/>
    <col min="7942" max="7942" width="18.875" style="1" customWidth="1"/>
    <col min="7943" max="7946" width="13.75" style="1" customWidth="1"/>
    <col min="7947" max="7952" width="13.875" style="1" customWidth="1"/>
    <col min="7953" max="8197" width="9" style="1"/>
    <col min="8198" max="8198" width="18.875" style="1" customWidth="1"/>
    <col min="8199" max="8202" width="13.75" style="1" customWidth="1"/>
    <col min="8203" max="8208" width="13.875" style="1" customWidth="1"/>
    <col min="8209" max="8453" width="9" style="1"/>
    <col min="8454" max="8454" width="18.875" style="1" customWidth="1"/>
    <col min="8455" max="8458" width="13.75" style="1" customWidth="1"/>
    <col min="8459" max="8464" width="13.875" style="1" customWidth="1"/>
    <col min="8465" max="8709" width="9" style="1"/>
    <col min="8710" max="8710" width="18.875" style="1" customWidth="1"/>
    <col min="8711" max="8714" width="13.75" style="1" customWidth="1"/>
    <col min="8715" max="8720" width="13.875" style="1" customWidth="1"/>
    <col min="8721" max="8965" width="9" style="1"/>
    <col min="8966" max="8966" width="18.875" style="1" customWidth="1"/>
    <col min="8967" max="8970" width="13.75" style="1" customWidth="1"/>
    <col min="8971" max="8976" width="13.875" style="1" customWidth="1"/>
    <col min="8977" max="9221" width="9" style="1"/>
    <col min="9222" max="9222" width="18.875" style="1" customWidth="1"/>
    <col min="9223" max="9226" width="13.75" style="1" customWidth="1"/>
    <col min="9227" max="9232" width="13.875" style="1" customWidth="1"/>
    <col min="9233" max="9477" width="9" style="1"/>
    <col min="9478" max="9478" width="18.875" style="1" customWidth="1"/>
    <col min="9479" max="9482" width="13.75" style="1" customWidth="1"/>
    <col min="9483" max="9488" width="13.875" style="1" customWidth="1"/>
    <col min="9489" max="9733" width="9" style="1"/>
    <col min="9734" max="9734" width="18.875" style="1" customWidth="1"/>
    <col min="9735" max="9738" width="13.75" style="1" customWidth="1"/>
    <col min="9739" max="9744" width="13.875" style="1" customWidth="1"/>
    <col min="9745" max="9989" width="9" style="1"/>
    <col min="9990" max="9990" width="18.875" style="1" customWidth="1"/>
    <col min="9991" max="9994" width="13.75" style="1" customWidth="1"/>
    <col min="9995" max="10000" width="13.875" style="1" customWidth="1"/>
    <col min="10001" max="10245" width="9" style="1"/>
    <col min="10246" max="10246" width="18.875" style="1" customWidth="1"/>
    <col min="10247" max="10250" width="13.75" style="1" customWidth="1"/>
    <col min="10251" max="10256" width="13.875" style="1" customWidth="1"/>
    <col min="10257" max="10501" width="9" style="1"/>
    <col min="10502" max="10502" width="18.875" style="1" customWidth="1"/>
    <col min="10503" max="10506" width="13.75" style="1" customWidth="1"/>
    <col min="10507" max="10512" width="13.875" style="1" customWidth="1"/>
    <col min="10513" max="10757" width="9" style="1"/>
    <col min="10758" max="10758" width="18.875" style="1" customWidth="1"/>
    <col min="10759" max="10762" width="13.75" style="1" customWidth="1"/>
    <col min="10763" max="10768" width="13.875" style="1" customWidth="1"/>
    <col min="10769" max="11013" width="9" style="1"/>
    <col min="11014" max="11014" width="18.875" style="1" customWidth="1"/>
    <col min="11015" max="11018" width="13.75" style="1" customWidth="1"/>
    <col min="11019" max="11024" width="13.875" style="1" customWidth="1"/>
    <col min="11025" max="11269" width="9" style="1"/>
    <col min="11270" max="11270" width="18.875" style="1" customWidth="1"/>
    <col min="11271" max="11274" width="13.75" style="1" customWidth="1"/>
    <col min="11275" max="11280" width="13.875" style="1" customWidth="1"/>
    <col min="11281" max="11525" width="9" style="1"/>
    <col min="11526" max="11526" width="18.875" style="1" customWidth="1"/>
    <col min="11527" max="11530" width="13.75" style="1" customWidth="1"/>
    <col min="11531" max="11536" width="13.875" style="1" customWidth="1"/>
    <col min="11537" max="11781" width="9" style="1"/>
    <col min="11782" max="11782" width="18.875" style="1" customWidth="1"/>
    <col min="11783" max="11786" width="13.75" style="1" customWidth="1"/>
    <col min="11787" max="11792" width="13.875" style="1" customWidth="1"/>
    <col min="11793" max="12037" width="9" style="1"/>
    <col min="12038" max="12038" width="18.875" style="1" customWidth="1"/>
    <col min="12039" max="12042" width="13.75" style="1" customWidth="1"/>
    <col min="12043" max="12048" width="13.875" style="1" customWidth="1"/>
    <col min="12049" max="12293" width="9" style="1"/>
    <col min="12294" max="12294" width="18.875" style="1" customWidth="1"/>
    <col min="12295" max="12298" width="13.75" style="1" customWidth="1"/>
    <col min="12299" max="12304" width="13.875" style="1" customWidth="1"/>
    <col min="12305" max="12549" width="9" style="1"/>
    <col min="12550" max="12550" width="18.875" style="1" customWidth="1"/>
    <col min="12551" max="12554" width="13.75" style="1" customWidth="1"/>
    <col min="12555" max="12560" width="13.875" style="1" customWidth="1"/>
    <col min="12561" max="12805" width="9" style="1"/>
    <col min="12806" max="12806" width="18.875" style="1" customWidth="1"/>
    <col min="12807" max="12810" width="13.75" style="1" customWidth="1"/>
    <col min="12811" max="12816" width="13.875" style="1" customWidth="1"/>
    <col min="12817" max="13061" width="9" style="1"/>
    <col min="13062" max="13062" width="18.875" style="1" customWidth="1"/>
    <col min="13063" max="13066" width="13.75" style="1" customWidth="1"/>
    <col min="13067" max="13072" width="13.875" style="1" customWidth="1"/>
    <col min="13073" max="13317" width="9" style="1"/>
    <col min="13318" max="13318" width="18.875" style="1" customWidth="1"/>
    <col min="13319" max="13322" width="13.75" style="1" customWidth="1"/>
    <col min="13323" max="13328" width="13.875" style="1" customWidth="1"/>
    <col min="13329" max="13573" width="9" style="1"/>
    <col min="13574" max="13574" width="18.875" style="1" customWidth="1"/>
    <col min="13575" max="13578" width="13.75" style="1" customWidth="1"/>
    <col min="13579" max="13584" width="13.875" style="1" customWidth="1"/>
    <col min="13585" max="13829" width="9" style="1"/>
    <col min="13830" max="13830" width="18.875" style="1" customWidth="1"/>
    <col min="13831" max="13834" width="13.75" style="1" customWidth="1"/>
    <col min="13835" max="13840" width="13.875" style="1" customWidth="1"/>
    <col min="13841" max="14085" width="9" style="1"/>
    <col min="14086" max="14086" width="18.875" style="1" customWidth="1"/>
    <col min="14087" max="14090" width="13.75" style="1" customWidth="1"/>
    <col min="14091" max="14096" width="13.875" style="1" customWidth="1"/>
    <col min="14097" max="14341" width="9" style="1"/>
    <col min="14342" max="14342" width="18.875" style="1" customWidth="1"/>
    <col min="14343" max="14346" width="13.75" style="1" customWidth="1"/>
    <col min="14347" max="14352" width="13.875" style="1" customWidth="1"/>
    <col min="14353" max="14597" width="9" style="1"/>
    <col min="14598" max="14598" width="18.875" style="1" customWidth="1"/>
    <col min="14599" max="14602" width="13.75" style="1" customWidth="1"/>
    <col min="14603" max="14608" width="13.875" style="1" customWidth="1"/>
    <col min="14609" max="14853" width="9" style="1"/>
    <col min="14854" max="14854" width="18.875" style="1" customWidth="1"/>
    <col min="14855" max="14858" width="13.75" style="1" customWidth="1"/>
    <col min="14859" max="14864" width="13.875" style="1" customWidth="1"/>
    <col min="14865" max="15109" width="9" style="1"/>
    <col min="15110" max="15110" width="18.875" style="1" customWidth="1"/>
    <col min="15111" max="15114" width="13.75" style="1" customWidth="1"/>
    <col min="15115" max="15120" width="13.875" style="1" customWidth="1"/>
    <col min="15121" max="15365" width="9" style="1"/>
    <col min="15366" max="15366" width="18.875" style="1" customWidth="1"/>
    <col min="15367" max="15370" width="13.75" style="1" customWidth="1"/>
    <col min="15371" max="15376" width="13.875" style="1" customWidth="1"/>
    <col min="15377" max="15621" width="9" style="1"/>
    <col min="15622" max="15622" width="18.875" style="1" customWidth="1"/>
    <col min="15623" max="15626" width="13.75" style="1" customWidth="1"/>
    <col min="15627" max="15632" width="13.875" style="1" customWidth="1"/>
    <col min="15633" max="15877" width="9" style="1"/>
    <col min="15878" max="15878" width="18.875" style="1" customWidth="1"/>
    <col min="15879" max="15882" width="13.75" style="1" customWidth="1"/>
    <col min="15883" max="15888" width="13.875" style="1" customWidth="1"/>
    <col min="15889" max="16133" width="9" style="1"/>
    <col min="16134" max="16134" width="18.875" style="1" customWidth="1"/>
    <col min="16135" max="16138" width="13.75" style="1" customWidth="1"/>
    <col min="16139" max="16144" width="13.875" style="1" customWidth="1"/>
    <col min="16145" max="16384" width="9" style="1"/>
  </cols>
  <sheetData>
    <row r="1" spans="1:39" ht="18.75" customHeight="1">
      <c r="A1" s="373" t="s">
        <v>139</v>
      </c>
      <c r="B1" s="298" t="s">
        <v>65</v>
      </c>
      <c r="C1" s="25"/>
      <c r="D1" s="25"/>
      <c r="E1" s="25"/>
      <c r="F1" s="25"/>
      <c r="G1" s="25"/>
      <c r="H1" s="26"/>
      <c r="I1" s="26"/>
      <c r="J1" s="26"/>
      <c r="K1" s="26"/>
      <c r="L1" s="26"/>
      <c r="M1" s="26"/>
      <c r="N1" s="26"/>
      <c r="O1" s="26"/>
      <c r="P1" s="26"/>
    </row>
    <row r="2" spans="1:39" ht="22.5" customHeight="1">
      <c r="A2" s="374"/>
      <c r="B2" s="409" t="s">
        <v>99</v>
      </c>
      <c r="C2" s="410"/>
      <c r="D2" s="410"/>
      <c r="E2" s="410"/>
      <c r="F2" s="410"/>
      <c r="G2" s="410"/>
      <c r="H2" s="410"/>
      <c r="I2" s="410"/>
      <c r="J2" s="410"/>
      <c r="K2" s="410"/>
      <c r="L2" s="410"/>
      <c r="M2" s="410"/>
      <c r="N2" s="410"/>
      <c r="O2" s="410"/>
      <c r="P2" s="410"/>
    </row>
    <row r="3" spans="1:39" ht="22.5" customHeight="1">
      <c r="A3" s="374"/>
      <c r="B3" s="405" t="s">
        <v>182</v>
      </c>
      <c r="C3" s="406"/>
      <c r="D3" s="406"/>
      <c r="E3" s="406"/>
      <c r="F3" s="406"/>
      <c r="G3" s="406"/>
      <c r="H3" s="406"/>
      <c r="I3" s="406"/>
      <c r="J3" s="406"/>
      <c r="K3" s="406"/>
      <c r="L3" s="406"/>
      <c r="M3" s="406"/>
      <c r="N3" s="406"/>
      <c r="O3" s="406"/>
      <c r="P3" s="406"/>
    </row>
    <row r="4" spans="1:39" ht="18.75" customHeight="1">
      <c r="A4" s="374"/>
      <c r="B4" s="426" t="s">
        <v>286</v>
      </c>
      <c r="C4" s="275" t="s">
        <v>287</v>
      </c>
      <c r="D4" s="429"/>
      <c r="E4" s="430"/>
      <c r="F4" s="430"/>
      <c r="G4" s="430"/>
      <c r="H4" s="430"/>
      <c r="I4" s="430"/>
      <c r="J4" s="430"/>
      <c r="K4" s="430"/>
      <c r="L4" s="276"/>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row>
    <row r="5" spans="1:39" ht="18.75" customHeight="1">
      <c r="A5" s="374"/>
      <c r="B5" s="427"/>
      <c r="C5" s="278" t="s">
        <v>288</v>
      </c>
      <c r="D5" s="431"/>
      <c r="E5" s="432"/>
      <c r="F5" s="432"/>
      <c r="G5" s="432"/>
      <c r="H5" s="432"/>
      <c r="I5" s="432"/>
      <c r="J5" s="432"/>
      <c r="K5" s="433"/>
      <c r="L5" s="276"/>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row>
    <row r="6" spans="1:39" ht="18.75" customHeight="1">
      <c r="A6" s="374"/>
      <c r="B6" s="427"/>
      <c r="C6" s="434" t="s">
        <v>289</v>
      </c>
      <c r="D6" s="279" t="s">
        <v>290</v>
      </c>
      <c r="E6" s="300"/>
      <c r="F6" s="280"/>
      <c r="G6" s="280"/>
      <c r="H6" s="280"/>
      <c r="I6" s="280"/>
      <c r="J6" s="280"/>
      <c r="K6" s="280"/>
      <c r="L6" s="276"/>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row>
    <row r="7" spans="1:39" ht="18.75" customHeight="1">
      <c r="A7" s="374"/>
      <c r="B7" s="427"/>
      <c r="C7" s="435"/>
      <c r="D7" s="429"/>
      <c r="E7" s="430"/>
      <c r="F7" s="430"/>
      <c r="G7" s="430"/>
      <c r="H7" s="430"/>
      <c r="I7" s="430"/>
      <c r="J7" s="430"/>
      <c r="K7" s="436"/>
      <c r="L7" s="276"/>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row>
    <row r="8" spans="1:39" ht="18.75" customHeight="1">
      <c r="A8" s="374"/>
      <c r="B8" s="428"/>
      <c r="C8" s="281" t="s">
        <v>291</v>
      </c>
      <c r="D8" s="282" t="s">
        <v>292</v>
      </c>
      <c r="E8" s="437"/>
      <c r="F8" s="438"/>
      <c r="G8" s="439"/>
      <c r="H8" s="279" t="s">
        <v>293</v>
      </c>
      <c r="I8" s="438"/>
      <c r="J8" s="438"/>
      <c r="K8" s="438"/>
      <c r="L8" s="276"/>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row>
    <row r="9" spans="1:39" ht="18.75" customHeight="1">
      <c r="A9" s="374"/>
      <c r="B9" s="426" t="s">
        <v>294</v>
      </c>
      <c r="C9" s="275" t="s">
        <v>287</v>
      </c>
      <c r="D9" s="429"/>
      <c r="E9" s="430"/>
      <c r="F9" s="430"/>
      <c r="G9" s="430"/>
      <c r="H9" s="430"/>
      <c r="I9" s="430"/>
      <c r="J9" s="430"/>
      <c r="K9" s="430"/>
      <c r="L9" s="276"/>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row>
    <row r="10" spans="1:39" ht="18.75" customHeight="1">
      <c r="A10" s="374"/>
      <c r="B10" s="427"/>
      <c r="C10" s="278" t="s">
        <v>288</v>
      </c>
      <c r="D10" s="431"/>
      <c r="E10" s="432"/>
      <c r="F10" s="432"/>
      <c r="G10" s="432"/>
      <c r="H10" s="432"/>
      <c r="I10" s="432"/>
      <c r="J10" s="432"/>
      <c r="K10" s="433"/>
      <c r="L10" s="276"/>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row>
    <row r="11" spans="1:39" ht="18.75" customHeight="1">
      <c r="A11" s="374"/>
      <c r="B11" s="427"/>
      <c r="C11" s="434" t="s">
        <v>289</v>
      </c>
      <c r="D11" s="279" t="s">
        <v>290</v>
      </c>
      <c r="E11" s="303"/>
      <c r="F11" s="301"/>
      <c r="G11" s="302"/>
      <c r="H11" s="282"/>
      <c r="I11" s="440"/>
      <c r="J11" s="440"/>
      <c r="K11" s="441"/>
      <c r="L11" s="276"/>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row>
    <row r="12" spans="1:39" ht="18.75" customHeight="1">
      <c r="A12" s="374"/>
      <c r="B12" s="427"/>
      <c r="C12" s="435"/>
      <c r="D12" s="429"/>
      <c r="E12" s="430"/>
      <c r="F12" s="430"/>
      <c r="G12" s="430"/>
      <c r="H12" s="430"/>
      <c r="I12" s="430"/>
      <c r="J12" s="430"/>
      <c r="K12" s="436"/>
      <c r="L12" s="276"/>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row>
    <row r="13" spans="1:39" ht="18.75" customHeight="1">
      <c r="A13" s="374"/>
      <c r="B13" s="427"/>
      <c r="C13" s="281" t="s">
        <v>295</v>
      </c>
      <c r="D13" s="282" t="s">
        <v>296</v>
      </c>
      <c r="E13" s="437"/>
      <c r="F13" s="438"/>
      <c r="G13" s="439"/>
      <c r="H13" s="279" t="s">
        <v>297</v>
      </c>
      <c r="I13" s="442"/>
      <c r="J13" s="438"/>
      <c r="K13" s="438"/>
      <c r="L13" s="276"/>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row>
    <row r="14" spans="1:39" ht="18.75" customHeight="1">
      <c r="A14" s="374"/>
      <c r="B14" s="428"/>
      <c r="C14" s="281" t="s">
        <v>298</v>
      </c>
      <c r="D14" s="282" t="s">
        <v>292</v>
      </c>
      <c r="E14" s="437"/>
      <c r="F14" s="438"/>
      <c r="G14" s="439"/>
      <c r="H14" s="279" t="s">
        <v>293</v>
      </c>
      <c r="I14" s="438"/>
      <c r="J14" s="438"/>
      <c r="K14" s="438"/>
      <c r="L14" s="276"/>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row>
    <row r="15" spans="1:39" ht="26.25" customHeight="1">
      <c r="A15" s="374"/>
      <c r="B15" s="49" t="s">
        <v>103</v>
      </c>
      <c r="C15" s="46"/>
      <c r="D15" s="46"/>
      <c r="E15" s="46"/>
      <c r="F15" s="47"/>
      <c r="G15" s="47"/>
      <c r="H15" s="47"/>
      <c r="I15" s="47"/>
      <c r="J15" s="47"/>
      <c r="K15" s="47"/>
      <c r="L15" s="47"/>
      <c r="M15" s="47"/>
      <c r="N15" s="47"/>
      <c r="O15" s="47"/>
      <c r="P15" s="92" t="s">
        <v>121</v>
      </c>
    </row>
    <row r="16" spans="1:39" ht="18" customHeight="1">
      <c r="A16" s="374"/>
      <c r="B16" s="377" t="s">
        <v>123</v>
      </c>
      <c r="C16" s="378"/>
      <c r="D16" s="379"/>
      <c r="E16" s="377" t="s">
        <v>124</v>
      </c>
      <c r="F16" s="379"/>
      <c r="G16" s="392" t="s">
        <v>85</v>
      </c>
      <c r="H16" s="44"/>
      <c r="I16" s="27"/>
      <c r="J16" s="27"/>
      <c r="K16" s="424" t="s">
        <v>129</v>
      </c>
      <c r="L16" s="423" t="s">
        <v>2</v>
      </c>
      <c r="M16" s="423"/>
      <c r="N16" s="423"/>
      <c r="O16" s="43"/>
      <c r="P16" s="420" t="s">
        <v>3</v>
      </c>
    </row>
    <row r="17" spans="1:16" ht="15" customHeight="1">
      <c r="A17" s="374"/>
      <c r="B17" s="380"/>
      <c r="C17" s="381"/>
      <c r="D17" s="382"/>
      <c r="E17" s="380"/>
      <c r="F17" s="382"/>
      <c r="G17" s="393"/>
      <c r="H17" s="28" t="s">
        <v>4</v>
      </c>
      <c r="I17" s="28" t="s">
        <v>5</v>
      </c>
      <c r="J17" s="28" t="s">
        <v>0</v>
      </c>
      <c r="K17" s="425"/>
      <c r="L17" s="28" t="s">
        <v>6</v>
      </c>
      <c r="M17" s="94" t="s">
        <v>143</v>
      </c>
      <c r="N17" s="28" t="s">
        <v>7</v>
      </c>
      <c r="O17" s="28" t="s">
        <v>1</v>
      </c>
      <c r="P17" s="421"/>
    </row>
    <row r="18" spans="1:16" ht="15" customHeight="1">
      <c r="A18" s="374"/>
      <c r="B18" s="380"/>
      <c r="C18" s="381"/>
      <c r="D18" s="382"/>
      <c r="E18" s="380"/>
      <c r="F18" s="382"/>
      <c r="G18" s="393"/>
      <c r="H18" s="29"/>
      <c r="I18" s="28" t="s">
        <v>9</v>
      </c>
      <c r="J18" s="28"/>
      <c r="K18" s="29" t="s">
        <v>8</v>
      </c>
      <c r="L18" s="28"/>
      <c r="M18" s="93"/>
      <c r="N18" s="390" t="s">
        <v>137</v>
      </c>
      <c r="O18" s="28"/>
      <c r="P18" s="421"/>
    </row>
    <row r="19" spans="1:16" ht="15" customHeight="1">
      <c r="A19" s="374"/>
      <c r="B19" s="383"/>
      <c r="C19" s="384"/>
      <c r="D19" s="385"/>
      <c r="E19" s="383"/>
      <c r="F19" s="385"/>
      <c r="G19" s="394"/>
      <c r="H19" s="30" t="s">
        <v>10</v>
      </c>
      <c r="I19" s="32" t="s">
        <v>66</v>
      </c>
      <c r="J19" s="33" t="s">
        <v>138</v>
      </c>
      <c r="K19" s="31" t="s">
        <v>72</v>
      </c>
      <c r="L19" s="33" t="s">
        <v>68</v>
      </c>
      <c r="M19" s="33" t="s">
        <v>144</v>
      </c>
      <c r="N19" s="391"/>
      <c r="O19" s="33" t="s">
        <v>70</v>
      </c>
      <c r="P19" s="33" t="s">
        <v>11</v>
      </c>
    </row>
    <row r="20" spans="1:16" ht="30.75" customHeight="1">
      <c r="A20" s="75" t="s">
        <v>323</v>
      </c>
      <c r="B20" s="386">
        <f ca="1">IFERROR(INDIRECT("別紙３"&amp;$A20&amp;"！$B$3"),"")</f>
        <v>0</v>
      </c>
      <c r="C20" s="387"/>
      <c r="D20" s="388"/>
      <c r="E20" s="386">
        <f ca="1">IFERROR(INDIRECT("別紙３"&amp;$A20&amp;"！$D$３"),"")</f>
        <v>0</v>
      </c>
      <c r="F20" s="389"/>
      <c r="G20" s="215"/>
      <c r="H20" s="217">
        <f ca="1">IFERROR(INDIRECT("別紙３"&amp;$A20&amp;"！$C$18"),"")</f>
        <v>0</v>
      </c>
      <c r="I20" s="216"/>
      <c r="J20" s="217">
        <f ca="1">IFERROR((H20-I20),0)</f>
        <v>0</v>
      </c>
      <c r="K20" s="219">
        <f ca="1">H20</f>
        <v>0</v>
      </c>
      <c r="L20" s="220">
        <f ca="1">IFERROR(VLOOKUP(E20,削除不可!C4:E31,2,0),0)</f>
        <v>0</v>
      </c>
      <c r="M20" s="216"/>
      <c r="N20" s="220">
        <f ca="1">L20*M20</f>
        <v>0</v>
      </c>
      <c r="O20" s="220">
        <f ca="1">IFERROR(MIN(J20,K20,N20),0)</f>
        <v>0</v>
      </c>
      <c r="P20" s="220">
        <f ca="1">IFERROR(ROUNDDOWN(O20,-3),0)</f>
        <v>0</v>
      </c>
    </row>
    <row r="21" spans="1:16" ht="30.75" customHeight="1">
      <c r="A21" s="75" t="s">
        <v>324</v>
      </c>
      <c r="B21" s="386">
        <f t="shared" ref="B21:B28" ca="1" si="0">IFERROR(INDIRECT("別紙３"&amp;$A21&amp;"！$B$3"),"")</f>
        <v>0</v>
      </c>
      <c r="C21" s="387"/>
      <c r="D21" s="388"/>
      <c r="E21" s="386">
        <f t="shared" ref="E21:E28" ca="1" si="1">IFERROR(INDIRECT("別紙３"&amp;$A21&amp;"！$D$３"),"")</f>
        <v>0</v>
      </c>
      <c r="F21" s="389"/>
      <c r="G21" s="215"/>
      <c r="H21" s="217">
        <f t="shared" ref="H21:H28" ca="1" si="2">IFERROR(INDIRECT("別紙３"&amp;$A21&amp;"！$C$18"),"")</f>
        <v>0</v>
      </c>
      <c r="I21" s="216"/>
      <c r="J21" s="217">
        <f t="shared" ref="J21:J28" ca="1" si="3">IFERROR((H21-I21),0)</f>
        <v>0</v>
      </c>
      <c r="K21" s="219">
        <f t="shared" ref="K21:K28" ca="1" si="4">H21</f>
        <v>0</v>
      </c>
      <c r="L21" s="220">
        <f ca="1">IFERROR(VLOOKUP(E21,削除不可!C4:E31,2,0),0)</f>
        <v>0</v>
      </c>
      <c r="M21" s="216"/>
      <c r="N21" s="220">
        <f t="shared" ref="N21:N24" ca="1" si="5">L21*M21</f>
        <v>0</v>
      </c>
      <c r="O21" s="220">
        <f t="shared" ref="O21:O28" ca="1" si="6">IFERROR(MIN(J21,K21,N21),0)</f>
        <v>0</v>
      </c>
      <c r="P21" s="220">
        <f t="shared" ref="P21:P28" ca="1" si="7">IFERROR(ROUNDDOWN(O21,-3),0)</f>
        <v>0</v>
      </c>
    </row>
    <row r="22" spans="1:16" ht="30.75" customHeight="1">
      <c r="A22" s="75" t="s">
        <v>325</v>
      </c>
      <c r="B22" s="386">
        <f t="shared" ca="1" si="0"/>
        <v>0</v>
      </c>
      <c r="C22" s="387"/>
      <c r="D22" s="388"/>
      <c r="E22" s="386">
        <f t="shared" ca="1" si="1"/>
        <v>0</v>
      </c>
      <c r="F22" s="389"/>
      <c r="G22" s="215"/>
      <c r="H22" s="217">
        <f t="shared" ca="1" si="2"/>
        <v>0</v>
      </c>
      <c r="I22" s="216"/>
      <c r="J22" s="217">
        <f t="shared" ca="1" si="3"/>
        <v>0</v>
      </c>
      <c r="K22" s="219">
        <f t="shared" ca="1" si="4"/>
        <v>0</v>
      </c>
      <c r="L22" s="220">
        <f ca="1">IFERROR(VLOOKUP(E22,削除不可!C4:E31,2,0),0)</f>
        <v>0</v>
      </c>
      <c r="M22" s="216"/>
      <c r="N22" s="220">
        <f t="shared" ref="N22" ca="1" si="8">L22*M22</f>
        <v>0</v>
      </c>
      <c r="O22" s="220">
        <f t="shared" ca="1" si="6"/>
        <v>0</v>
      </c>
      <c r="P22" s="220">
        <f t="shared" ca="1" si="7"/>
        <v>0</v>
      </c>
    </row>
    <row r="23" spans="1:16" ht="30.75" customHeight="1">
      <c r="A23" s="75" t="s">
        <v>326</v>
      </c>
      <c r="B23" s="386" t="str">
        <f t="shared" ca="1" si="0"/>
        <v/>
      </c>
      <c r="C23" s="387"/>
      <c r="D23" s="388"/>
      <c r="E23" s="386" t="str">
        <f t="shared" ca="1" si="1"/>
        <v/>
      </c>
      <c r="F23" s="389"/>
      <c r="G23" s="215"/>
      <c r="H23" s="217" t="str">
        <f t="shared" ca="1" si="2"/>
        <v/>
      </c>
      <c r="I23" s="216"/>
      <c r="J23" s="217">
        <f t="shared" ca="1" si="3"/>
        <v>0</v>
      </c>
      <c r="K23" s="219" t="str">
        <f t="shared" ca="1" si="4"/>
        <v/>
      </c>
      <c r="L23" s="220">
        <f ca="1">IFERROR(VLOOKUP(E23,削除不可!C4:E31,2,0),0)</f>
        <v>0</v>
      </c>
      <c r="M23" s="216"/>
      <c r="N23" s="220">
        <f t="shared" ca="1" si="5"/>
        <v>0</v>
      </c>
      <c r="O23" s="220">
        <f t="shared" ca="1" si="6"/>
        <v>0</v>
      </c>
      <c r="P23" s="220">
        <f t="shared" ca="1" si="7"/>
        <v>0</v>
      </c>
    </row>
    <row r="24" spans="1:16" ht="30.75" customHeight="1">
      <c r="A24" s="75" t="s">
        <v>327</v>
      </c>
      <c r="B24" s="386" t="str">
        <f t="shared" ca="1" si="0"/>
        <v/>
      </c>
      <c r="C24" s="387"/>
      <c r="D24" s="388"/>
      <c r="E24" s="386" t="str">
        <f t="shared" ca="1" si="1"/>
        <v/>
      </c>
      <c r="F24" s="389"/>
      <c r="G24" s="215"/>
      <c r="H24" s="217" t="str">
        <f t="shared" ca="1" si="2"/>
        <v/>
      </c>
      <c r="I24" s="216"/>
      <c r="J24" s="217">
        <f t="shared" ca="1" si="3"/>
        <v>0</v>
      </c>
      <c r="K24" s="219" t="str">
        <f t="shared" ca="1" si="4"/>
        <v/>
      </c>
      <c r="L24" s="220">
        <f ca="1">IFERROR(VLOOKUP(E24,削除不可!C4:E31,2,0),0)</f>
        <v>0</v>
      </c>
      <c r="M24" s="216"/>
      <c r="N24" s="220">
        <f t="shared" ca="1" si="5"/>
        <v>0</v>
      </c>
      <c r="O24" s="220">
        <f t="shared" ca="1" si="6"/>
        <v>0</v>
      </c>
      <c r="P24" s="220">
        <f t="shared" ca="1" si="7"/>
        <v>0</v>
      </c>
    </row>
    <row r="25" spans="1:16" ht="30.75" customHeight="1">
      <c r="A25" s="75" t="s">
        <v>328</v>
      </c>
      <c r="B25" s="386" t="str">
        <f t="shared" ca="1" si="0"/>
        <v/>
      </c>
      <c r="C25" s="387"/>
      <c r="D25" s="388"/>
      <c r="E25" s="386" t="str">
        <f t="shared" ca="1" si="1"/>
        <v/>
      </c>
      <c r="F25" s="389"/>
      <c r="G25" s="215"/>
      <c r="H25" s="217" t="str">
        <f t="shared" ca="1" si="2"/>
        <v/>
      </c>
      <c r="I25" s="216"/>
      <c r="J25" s="217">
        <f t="shared" ca="1" si="3"/>
        <v>0</v>
      </c>
      <c r="K25" s="219" t="str">
        <f t="shared" ca="1" si="4"/>
        <v/>
      </c>
      <c r="L25" s="220">
        <f ca="1">IFERROR(VLOOKUP(E25,削除不可!C4:E31,2,0),0)</f>
        <v>0</v>
      </c>
      <c r="M25" s="216"/>
      <c r="N25" s="220">
        <f t="shared" ref="N25:N28" ca="1" si="9">L25*M25</f>
        <v>0</v>
      </c>
      <c r="O25" s="220">
        <f t="shared" ca="1" si="6"/>
        <v>0</v>
      </c>
      <c r="P25" s="220">
        <f t="shared" ca="1" si="7"/>
        <v>0</v>
      </c>
    </row>
    <row r="26" spans="1:16" ht="30.75" customHeight="1">
      <c r="A26" s="75" t="s">
        <v>329</v>
      </c>
      <c r="B26" s="386" t="str">
        <f t="shared" ca="1" si="0"/>
        <v/>
      </c>
      <c r="C26" s="387"/>
      <c r="D26" s="388"/>
      <c r="E26" s="386" t="str">
        <f t="shared" ca="1" si="1"/>
        <v/>
      </c>
      <c r="F26" s="389"/>
      <c r="G26" s="215"/>
      <c r="H26" s="217" t="str">
        <f t="shared" ca="1" si="2"/>
        <v/>
      </c>
      <c r="I26" s="216"/>
      <c r="J26" s="217">
        <f t="shared" ca="1" si="3"/>
        <v>0</v>
      </c>
      <c r="K26" s="219" t="str">
        <f t="shared" ca="1" si="4"/>
        <v/>
      </c>
      <c r="L26" s="220">
        <f ca="1">IFERROR(VLOOKUP(E26,削除不可!C4:E31,2,0),0)</f>
        <v>0</v>
      </c>
      <c r="M26" s="216"/>
      <c r="N26" s="220">
        <f t="shared" ca="1" si="9"/>
        <v>0</v>
      </c>
      <c r="O26" s="220">
        <f t="shared" ca="1" si="6"/>
        <v>0</v>
      </c>
      <c r="P26" s="220">
        <f t="shared" ca="1" si="7"/>
        <v>0</v>
      </c>
    </row>
    <row r="27" spans="1:16" ht="30.75" customHeight="1">
      <c r="A27" s="75" t="s">
        <v>330</v>
      </c>
      <c r="B27" s="386" t="str">
        <f t="shared" ca="1" si="0"/>
        <v/>
      </c>
      <c r="C27" s="387"/>
      <c r="D27" s="388"/>
      <c r="E27" s="386" t="str">
        <f t="shared" ca="1" si="1"/>
        <v/>
      </c>
      <c r="F27" s="389"/>
      <c r="G27" s="215"/>
      <c r="H27" s="217" t="str">
        <f t="shared" ca="1" si="2"/>
        <v/>
      </c>
      <c r="I27" s="216"/>
      <c r="J27" s="217">
        <f t="shared" ca="1" si="3"/>
        <v>0</v>
      </c>
      <c r="K27" s="219" t="str">
        <f t="shared" ca="1" si="4"/>
        <v/>
      </c>
      <c r="L27" s="220">
        <f ca="1">IFERROR(VLOOKUP(E27,削除不可!C4:E31,2,0),0)</f>
        <v>0</v>
      </c>
      <c r="M27" s="216"/>
      <c r="N27" s="220">
        <f t="shared" ca="1" si="9"/>
        <v>0</v>
      </c>
      <c r="O27" s="220">
        <f t="shared" ca="1" si="6"/>
        <v>0</v>
      </c>
      <c r="P27" s="220">
        <f t="shared" ca="1" si="7"/>
        <v>0</v>
      </c>
    </row>
    <row r="28" spans="1:16" ht="30.75" customHeight="1">
      <c r="A28" s="75" t="s">
        <v>331</v>
      </c>
      <c r="B28" s="386" t="str">
        <f t="shared" ca="1" si="0"/>
        <v/>
      </c>
      <c r="C28" s="387"/>
      <c r="D28" s="388"/>
      <c r="E28" s="386" t="str">
        <f t="shared" ca="1" si="1"/>
        <v/>
      </c>
      <c r="F28" s="389"/>
      <c r="G28" s="215"/>
      <c r="H28" s="217" t="str">
        <f t="shared" ca="1" si="2"/>
        <v/>
      </c>
      <c r="I28" s="216"/>
      <c r="J28" s="217">
        <f t="shared" ca="1" si="3"/>
        <v>0</v>
      </c>
      <c r="K28" s="219" t="str">
        <f t="shared" ca="1" si="4"/>
        <v/>
      </c>
      <c r="L28" s="220">
        <f ca="1">IFERROR(VLOOKUP(E28,削除不可!C4:E31,2,0),0)</f>
        <v>0</v>
      </c>
      <c r="M28" s="216"/>
      <c r="N28" s="220">
        <f t="shared" ca="1" si="9"/>
        <v>0</v>
      </c>
      <c r="O28" s="220">
        <f t="shared" ca="1" si="6"/>
        <v>0</v>
      </c>
      <c r="P28" s="220">
        <f t="shared" ca="1" si="7"/>
        <v>0</v>
      </c>
    </row>
    <row r="29" spans="1:16" ht="30.75" customHeight="1">
      <c r="A29" s="75"/>
      <c r="B29" s="400" t="s">
        <v>98</v>
      </c>
      <c r="C29" s="401"/>
      <c r="D29" s="401"/>
      <c r="E29" s="401"/>
      <c r="F29" s="401"/>
      <c r="G29" s="402"/>
      <c r="H29" s="140">
        <f ca="1">SUM(H20:H28)</f>
        <v>0</v>
      </c>
      <c r="I29" s="218">
        <f t="shared" ref="I29:P29" si="10">SUM(I20:I28)</f>
        <v>0</v>
      </c>
      <c r="J29" s="140">
        <f t="shared" ca="1" si="10"/>
        <v>0</v>
      </c>
      <c r="K29" s="218">
        <f t="shared" ca="1" si="10"/>
        <v>0</v>
      </c>
      <c r="L29" s="403"/>
      <c r="M29" s="404"/>
      <c r="N29" s="218">
        <f t="shared" ca="1" si="10"/>
        <v>0</v>
      </c>
      <c r="O29" s="218">
        <f t="shared" ca="1" si="10"/>
        <v>0</v>
      </c>
      <c r="P29" s="218">
        <f t="shared" ca="1" si="10"/>
        <v>0</v>
      </c>
    </row>
    <row r="30" spans="1:16" s="61" customFormat="1" ht="18.75" customHeight="1">
      <c r="B30" s="375" t="s">
        <v>361</v>
      </c>
      <c r="C30" s="376"/>
      <c r="D30" s="376"/>
      <c r="E30" s="376"/>
      <c r="F30" s="376"/>
      <c r="G30" s="376"/>
      <c r="H30" s="376"/>
      <c r="I30" s="376"/>
      <c r="J30" s="376"/>
      <c r="K30" s="376"/>
      <c r="L30" s="376"/>
      <c r="M30" s="376"/>
      <c r="N30" s="376"/>
      <c r="O30" s="376"/>
      <c r="P30" s="376"/>
    </row>
    <row r="31" spans="1:16" s="61" customFormat="1" ht="18.75" customHeight="1">
      <c r="B31" s="78" t="s">
        <v>362</v>
      </c>
      <c r="C31" s="78"/>
      <c r="D31" s="78"/>
      <c r="E31" s="78"/>
      <c r="F31" s="78"/>
      <c r="G31" s="78"/>
      <c r="H31" s="78"/>
      <c r="I31" s="78"/>
      <c r="J31" s="78"/>
      <c r="K31" s="78"/>
      <c r="L31" s="78"/>
      <c r="M31" s="62"/>
      <c r="N31" s="62"/>
    </row>
    <row r="32" spans="1:16" s="61" customFormat="1" ht="18.75" customHeight="1">
      <c r="B32" s="78" t="s">
        <v>161</v>
      </c>
      <c r="C32" s="78"/>
      <c r="D32" s="78"/>
      <c r="E32" s="78"/>
      <c r="F32" s="78"/>
      <c r="G32" s="78"/>
      <c r="H32" s="78"/>
      <c r="I32" s="78"/>
      <c r="J32" s="78"/>
      <c r="K32" s="78"/>
      <c r="L32" s="46"/>
      <c r="N32" s="62"/>
      <c r="O32" s="62"/>
    </row>
    <row r="33" spans="2:16" s="61" customFormat="1" ht="18.75" customHeight="1">
      <c r="B33" s="78" t="s">
        <v>100</v>
      </c>
      <c r="C33" s="78"/>
      <c r="D33" s="78"/>
      <c r="E33" s="78"/>
      <c r="F33" s="78"/>
      <c r="G33" s="78"/>
      <c r="H33" s="78"/>
      <c r="I33" s="78"/>
      <c r="J33" s="78"/>
      <c r="K33" s="78"/>
      <c r="L33" s="46"/>
      <c r="N33" s="62"/>
      <c r="O33" s="62"/>
    </row>
    <row r="34" spans="2:16" s="61" customFormat="1" ht="18.75" customHeight="1">
      <c r="B34" s="78" t="s">
        <v>122</v>
      </c>
      <c r="C34" s="79"/>
      <c r="D34" s="79"/>
      <c r="E34" s="79"/>
      <c r="F34" s="79"/>
      <c r="G34" s="79"/>
      <c r="H34" s="79"/>
      <c r="I34" s="79"/>
      <c r="J34" s="79"/>
      <c r="K34" s="399"/>
      <c r="L34" s="399"/>
      <c r="M34" s="63"/>
      <c r="N34" s="64"/>
      <c r="O34" s="65"/>
      <c r="P34" s="66"/>
    </row>
    <row r="35" spans="2:16" s="61" customFormat="1" ht="18.75" customHeight="1">
      <c r="B35" s="78" t="s">
        <v>198</v>
      </c>
      <c r="C35" s="79"/>
      <c r="D35" s="79"/>
      <c r="E35" s="79"/>
      <c r="F35" s="79"/>
      <c r="G35" s="79"/>
      <c r="H35" s="80"/>
      <c r="I35" s="80"/>
      <c r="J35" s="80"/>
      <c r="K35" s="399"/>
      <c r="L35" s="399"/>
      <c r="M35" s="63"/>
      <c r="N35" s="67"/>
      <c r="O35" s="68"/>
      <c r="P35" s="66"/>
    </row>
    <row r="36" spans="2:16" s="61" customFormat="1" ht="18.75" customHeight="1">
      <c r="B36" s="81" t="s">
        <v>75</v>
      </c>
      <c r="C36" s="82" t="s">
        <v>132</v>
      </c>
      <c r="D36" s="82"/>
      <c r="E36" s="82"/>
      <c r="F36" s="82"/>
      <c r="G36" s="82"/>
      <c r="H36" s="82"/>
      <c r="I36" s="82"/>
      <c r="J36" s="83"/>
      <c r="K36" s="83"/>
      <c r="L36" s="84"/>
      <c r="M36" s="63"/>
      <c r="N36" s="67"/>
      <c r="O36" s="68"/>
      <c r="P36" s="66"/>
    </row>
    <row r="37" spans="2:16" s="61" customFormat="1" ht="18.75" customHeight="1">
      <c r="B37" s="85" t="s">
        <v>76</v>
      </c>
      <c r="C37" s="91" t="s">
        <v>77</v>
      </c>
      <c r="D37" s="91"/>
      <c r="E37" s="91"/>
      <c r="F37" s="91"/>
      <c r="G37" s="91"/>
      <c r="H37" s="91"/>
      <c r="I37" s="91"/>
      <c r="J37" s="91"/>
      <c r="K37" s="83"/>
      <c r="L37" s="86"/>
      <c r="M37" s="69"/>
      <c r="N37" s="69"/>
      <c r="O37" s="70"/>
      <c r="P37" s="69"/>
    </row>
    <row r="38" spans="2:16" s="61" customFormat="1" ht="18.75" customHeight="1">
      <c r="B38" s="85" t="s">
        <v>78</v>
      </c>
      <c r="C38" s="46" t="s">
        <v>133</v>
      </c>
      <c r="K38" s="83"/>
      <c r="L38" s="80"/>
      <c r="M38" s="69"/>
      <c r="N38" s="69"/>
      <c r="O38" s="70"/>
      <c r="P38" s="69"/>
    </row>
    <row r="39" spans="2:16" s="61" customFormat="1" ht="18.75" customHeight="1">
      <c r="B39" s="85" t="s">
        <v>79</v>
      </c>
      <c r="C39" s="46" t="s">
        <v>134</v>
      </c>
      <c r="D39" s="46"/>
      <c r="E39" s="46"/>
      <c r="F39" s="46"/>
      <c r="G39" s="46"/>
      <c r="H39" s="46"/>
      <c r="I39" s="46"/>
      <c r="J39" s="46"/>
      <c r="K39" s="89"/>
      <c r="L39" s="80"/>
      <c r="M39" s="69"/>
      <c r="N39" s="69"/>
      <c r="O39" s="70"/>
      <c r="P39" s="69"/>
    </row>
    <row r="40" spans="2:16" s="61" customFormat="1" ht="18.75" customHeight="1">
      <c r="B40" s="85" t="s">
        <v>188</v>
      </c>
      <c r="C40" s="136" t="s">
        <v>189</v>
      </c>
      <c r="D40" s="136"/>
      <c r="E40" s="136"/>
      <c r="F40" s="46"/>
      <c r="G40" s="46"/>
      <c r="H40" s="46"/>
      <c r="I40" s="46"/>
      <c r="J40" s="46"/>
      <c r="K40" s="46"/>
      <c r="L40" s="80"/>
      <c r="M40" s="69"/>
      <c r="N40" s="69"/>
      <c r="O40" s="70"/>
      <c r="P40" s="69"/>
    </row>
    <row r="41" spans="2:16" s="61" customFormat="1" ht="18.75" customHeight="1">
      <c r="B41" s="81" t="s">
        <v>142</v>
      </c>
      <c r="C41" s="422" t="s">
        <v>135</v>
      </c>
      <c r="D41" s="422"/>
      <c r="E41" s="422"/>
      <c r="F41" s="422"/>
      <c r="G41" s="422"/>
      <c r="H41" s="422"/>
      <c r="I41" s="422"/>
      <c r="J41" s="422"/>
      <c r="K41" s="422"/>
      <c r="L41" s="80"/>
      <c r="M41" s="69"/>
      <c r="N41" s="69"/>
      <c r="O41" s="70"/>
      <c r="P41" s="69"/>
    </row>
    <row r="42" spans="2:16" ht="18.75" customHeight="1">
      <c r="B42" s="26"/>
      <c r="C42" s="80" t="s">
        <v>136</v>
      </c>
      <c r="D42" s="80"/>
      <c r="E42" s="80"/>
      <c r="F42" s="80"/>
      <c r="G42" s="80"/>
      <c r="H42" s="80"/>
      <c r="I42" s="80"/>
      <c r="J42" s="80"/>
      <c r="K42" s="80"/>
      <c r="L42" s="36"/>
      <c r="M42" s="34"/>
      <c r="N42" s="34"/>
      <c r="O42" s="37"/>
      <c r="P42" s="34"/>
    </row>
    <row r="43" spans="2:16" ht="18.75" customHeight="1">
      <c r="B43" s="48" t="s">
        <v>74</v>
      </c>
      <c r="C43" s="35"/>
      <c r="D43" s="35"/>
      <c r="E43" s="35"/>
      <c r="F43" s="35"/>
      <c r="G43" s="35"/>
      <c r="H43" s="50" t="s">
        <v>84</v>
      </c>
      <c r="I43" s="35"/>
      <c r="J43" s="35"/>
      <c r="K43" s="397"/>
      <c r="L43" s="398"/>
      <c r="M43" s="34"/>
      <c r="N43" s="34"/>
      <c r="O43" s="34"/>
      <c r="P43" s="34"/>
    </row>
    <row r="44" spans="2:16" ht="35.25" customHeight="1">
      <c r="B44" s="39" t="s">
        <v>80</v>
      </c>
      <c r="C44" s="39" t="s">
        <v>81</v>
      </c>
      <c r="D44" s="41" t="s">
        <v>96</v>
      </c>
      <c r="E44" s="39" t="s">
        <v>82</v>
      </c>
      <c r="F44" s="41" t="s">
        <v>97</v>
      </c>
      <c r="G44" s="26"/>
      <c r="H44" s="411" t="s">
        <v>80</v>
      </c>
      <c r="I44" s="413" t="s">
        <v>90</v>
      </c>
      <c r="J44" s="414"/>
      <c r="K44" s="415" t="s">
        <v>91</v>
      </c>
      <c r="L44" s="416"/>
      <c r="M44" s="417" t="s">
        <v>89</v>
      </c>
      <c r="N44" s="417" t="s">
        <v>92</v>
      </c>
      <c r="O44" s="407" t="s">
        <v>93</v>
      </c>
      <c r="P44" s="408"/>
    </row>
    <row r="45" spans="2:16" ht="35.25" customHeight="1">
      <c r="B45" s="87" t="s">
        <v>83</v>
      </c>
      <c r="C45" s="222"/>
      <c r="D45" s="221" t="str">
        <f>IF(C45=0," ",C45)</f>
        <v xml:space="preserve"> </v>
      </c>
      <c r="E45" s="222"/>
      <c r="F45" s="222"/>
      <c r="G45" s="36"/>
      <c r="H45" s="412"/>
      <c r="I45" s="90" t="s">
        <v>86</v>
      </c>
      <c r="J45" s="90" t="s">
        <v>87</v>
      </c>
      <c r="K45" s="90" t="s">
        <v>86</v>
      </c>
      <c r="L45" s="90" t="s">
        <v>87</v>
      </c>
      <c r="M45" s="418"/>
      <c r="N45" s="419"/>
      <c r="O45" s="40" t="s">
        <v>94</v>
      </c>
      <c r="P45" s="40" t="s">
        <v>95</v>
      </c>
    </row>
    <row r="46" spans="2:16" ht="31.5" customHeight="1">
      <c r="B46" s="395" t="s">
        <v>101</v>
      </c>
      <c r="C46" s="396"/>
      <c r="D46" s="396"/>
      <c r="E46" s="396"/>
      <c r="F46" s="396"/>
      <c r="G46" s="36"/>
      <c r="H46" s="87" t="s">
        <v>88</v>
      </c>
      <c r="I46" s="223"/>
      <c r="J46" s="223"/>
      <c r="K46" s="223"/>
      <c r="L46" s="223"/>
      <c r="M46" s="223"/>
      <c r="N46" s="223"/>
      <c r="O46" s="223"/>
      <c r="P46" s="223"/>
    </row>
    <row r="47" spans="2:16" ht="18.75" customHeight="1">
      <c r="B47" s="38"/>
      <c r="C47" s="36"/>
      <c r="D47" s="36"/>
      <c r="E47" s="36"/>
      <c r="F47" s="36"/>
      <c r="G47" s="36"/>
      <c r="H47" s="36"/>
    </row>
    <row r="48" spans="2:16" ht="18.75" customHeight="1">
      <c r="B48" s="38"/>
      <c r="C48" s="36"/>
      <c r="D48" s="36"/>
      <c r="E48" s="36"/>
      <c r="F48" s="36"/>
      <c r="G48" s="36"/>
      <c r="H48" s="36"/>
    </row>
    <row r="53" spans="3:3" ht="18.75" customHeight="1">
      <c r="C53" s="200" t="s">
        <v>236</v>
      </c>
    </row>
  </sheetData>
  <mergeCells count="59">
    <mergeCell ref="B9:B14"/>
    <mergeCell ref="D9:K9"/>
    <mergeCell ref="D10:K10"/>
    <mergeCell ref="C11:C12"/>
    <mergeCell ref="I11:K11"/>
    <mergeCell ref="D12:K12"/>
    <mergeCell ref="E13:G13"/>
    <mergeCell ref="I13:K13"/>
    <mergeCell ref="E14:G14"/>
    <mergeCell ref="I14:K14"/>
    <mergeCell ref="B4:B8"/>
    <mergeCell ref="D4:K4"/>
    <mergeCell ref="D5:K5"/>
    <mergeCell ref="C6:C7"/>
    <mergeCell ref="D7:K7"/>
    <mergeCell ref="E8:G8"/>
    <mergeCell ref="I8:K8"/>
    <mergeCell ref="B3:P3"/>
    <mergeCell ref="O44:P44"/>
    <mergeCell ref="B2:P2"/>
    <mergeCell ref="H44:H45"/>
    <mergeCell ref="I44:J44"/>
    <mergeCell ref="K44:L44"/>
    <mergeCell ref="M44:M45"/>
    <mergeCell ref="N44:N45"/>
    <mergeCell ref="P16:P18"/>
    <mergeCell ref="E20:F20"/>
    <mergeCell ref="E25:F25"/>
    <mergeCell ref="E26:F26"/>
    <mergeCell ref="E27:F27"/>
    <mergeCell ref="C41:K41"/>
    <mergeCell ref="L16:N16"/>
    <mergeCell ref="K16:K17"/>
    <mergeCell ref="G16:G19"/>
    <mergeCell ref="E16:F19"/>
    <mergeCell ref="B46:F46"/>
    <mergeCell ref="K43:L43"/>
    <mergeCell ref="K34:L34"/>
    <mergeCell ref="K35:L35"/>
    <mergeCell ref="B28:D28"/>
    <mergeCell ref="B29:G29"/>
    <mergeCell ref="E28:F28"/>
    <mergeCell ref="L29:M29"/>
    <mergeCell ref="A1:A19"/>
    <mergeCell ref="B30:P30"/>
    <mergeCell ref="B16:D19"/>
    <mergeCell ref="B20:D20"/>
    <mergeCell ref="B25:D25"/>
    <mergeCell ref="B26:D26"/>
    <mergeCell ref="B27:D27"/>
    <mergeCell ref="B21:D21"/>
    <mergeCell ref="B23:D23"/>
    <mergeCell ref="B24:D24"/>
    <mergeCell ref="E21:F21"/>
    <mergeCell ref="B22:D22"/>
    <mergeCell ref="E22:F22"/>
    <mergeCell ref="E23:F23"/>
    <mergeCell ref="E24:F24"/>
    <mergeCell ref="N18:N19"/>
  </mergeCells>
  <phoneticPr fontId="3"/>
  <dataValidations xWindow="878" yWindow="518" count="3">
    <dataValidation type="list" allowBlank="1" showInputMessage="1" showErrorMessage="1" sqref="G21:G28">
      <formula1>$B$36:$B$40</formula1>
    </dataValidation>
    <dataValidation type="list" allowBlank="1" showInputMessage="1" showErrorMessage="1" sqref="G20">
      <formula1>$B$36:$B$41</formula1>
    </dataValidation>
    <dataValidation allowBlank="1" showInputMessage="1" showErrorMessage="1" promptTitle="直接入力禁止！" prompt="計算式が入っているので、触らないでください。" sqref="N20:P29 B20:F28 I29 H20:H29 L20:L28 J20:K29"/>
  </dataValidations>
  <printOptions horizontalCentered="1"/>
  <pageMargins left="0.19685039370078741" right="0.19685039370078741" top="0.59055118110236227" bottom="0.39370078740157483" header="0.51181102362204722" footer="0.35433070866141736"/>
  <pageSetup paperSize="9" scale="70" orientation="landscape" r:id="rId1"/>
  <headerFooter alignWithMargins="0"/>
  <rowBreaks count="1" manualBreakCount="1">
    <brk id="29"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58"/>
  <sheetViews>
    <sheetView view="pageBreakPreview" zoomScaleNormal="120" zoomScaleSheetLayoutView="100" workbookViewId="0">
      <selection activeCell="C23" sqref="C23"/>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07" customWidth="1"/>
    <col min="6" max="12" width="2.25" style="3" customWidth="1"/>
    <col min="13" max="13" width="4.75" style="3" customWidth="1"/>
    <col min="14" max="22" width="3.25" style="3" bestFit="1" customWidth="1"/>
    <col min="23" max="16384" width="2.25" style="3"/>
  </cols>
  <sheetData>
    <row r="1" spans="1:22" s="2" customFormat="1" ht="22.5" customHeight="1">
      <c r="A1" s="445" t="s">
        <v>106</v>
      </c>
      <c r="B1" s="445"/>
      <c r="C1" s="445"/>
      <c r="D1" s="445"/>
      <c r="E1" s="206"/>
    </row>
    <row r="2" spans="1:22" s="2" customFormat="1" ht="22.5" customHeight="1">
      <c r="A2" s="446" t="s">
        <v>102</v>
      </c>
      <c r="B2" s="447"/>
      <c r="C2" s="447"/>
      <c r="D2" s="447"/>
      <c r="E2" s="206"/>
      <c r="M2" s="2" t="s">
        <v>253</v>
      </c>
      <c r="N2" s="2" t="s">
        <v>254</v>
      </c>
      <c r="O2" s="2" t="s">
        <v>255</v>
      </c>
      <c r="P2" s="2" t="s">
        <v>256</v>
      </c>
      <c r="Q2" s="2" t="s">
        <v>257</v>
      </c>
      <c r="R2" s="2" t="s">
        <v>258</v>
      </c>
      <c r="S2" s="2" t="s">
        <v>259</v>
      </c>
      <c r="T2" s="2" t="s">
        <v>260</v>
      </c>
      <c r="U2" s="2" t="s">
        <v>261</v>
      </c>
      <c r="V2" s="2" t="s">
        <v>262</v>
      </c>
    </row>
    <row r="3" spans="1:22" s="2" customFormat="1" ht="33.75" customHeight="1">
      <c r="A3" s="53" t="s">
        <v>125</v>
      </c>
      <c r="B3" s="224"/>
      <c r="C3" s="88" t="s">
        <v>126</v>
      </c>
      <c r="D3" s="224"/>
      <c r="E3" s="42"/>
      <c r="M3" s="212">
        <f>C6</f>
        <v>0</v>
      </c>
      <c r="N3" s="212">
        <f>C7</f>
        <v>0</v>
      </c>
      <c r="O3" s="212">
        <f>C8</f>
        <v>0</v>
      </c>
      <c r="P3" s="212">
        <f>C9</f>
        <v>0</v>
      </c>
      <c r="Q3" s="212">
        <f>C10</f>
        <v>0</v>
      </c>
      <c r="R3" s="212">
        <f>C11</f>
        <v>0</v>
      </c>
      <c r="S3" s="212">
        <f>C12</f>
        <v>0</v>
      </c>
      <c r="T3" s="212">
        <f>C13</f>
        <v>0</v>
      </c>
      <c r="U3" s="212">
        <f>C14</f>
        <v>0</v>
      </c>
      <c r="V3" s="212">
        <f>C15</f>
        <v>0</v>
      </c>
    </row>
    <row r="4" spans="1:22" ht="22.5" customHeight="1">
      <c r="A4" s="71" t="s">
        <v>130</v>
      </c>
      <c r="B4" s="21"/>
      <c r="C4" s="21"/>
      <c r="D4" s="22"/>
    </row>
    <row r="5" spans="1:22" ht="22.5" customHeight="1">
      <c r="A5" s="448" t="s">
        <v>51</v>
      </c>
      <c r="B5" s="449"/>
      <c r="C5" s="292" t="s">
        <v>50</v>
      </c>
      <c r="D5" s="56" t="s">
        <v>131</v>
      </c>
      <c r="E5" s="209" t="s">
        <v>244</v>
      </c>
    </row>
    <row r="6" spans="1:22" ht="37.5" customHeight="1">
      <c r="A6" s="450" t="s">
        <v>107</v>
      </c>
      <c r="B6" s="57" t="s">
        <v>52</v>
      </c>
      <c r="C6" s="225"/>
      <c r="D6" s="226"/>
      <c r="E6" s="210" t="s">
        <v>243</v>
      </c>
    </row>
    <row r="7" spans="1:22" ht="60" customHeight="1">
      <c r="A7" s="450"/>
      <c r="B7" s="58" t="s">
        <v>53</v>
      </c>
      <c r="C7" s="227"/>
      <c r="D7" s="228"/>
      <c r="E7" s="210" t="s">
        <v>264</v>
      </c>
    </row>
    <row r="8" spans="1:22" ht="37.5" customHeight="1">
      <c r="A8" s="450"/>
      <c r="B8" s="58" t="s">
        <v>54</v>
      </c>
      <c r="C8" s="227"/>
      <c r="D8" s="228"/>
      <c r="E8" s="211" t="s">
        <v>245</v>
      </c>
    </row>
    <row r="9" spans="1:22" ht="37.5" customHeight="1">
      <c r="A9" s="450"/>
      <c r="B9" s="58" t="s">
        <v>55</v>
      </c>
      <c r="C9" s="227"/>
      <c r="D9" s="228"/>
      <c r="E9" s="210" t="s">
        <v>246</v>
      </c>
    </row>
    <row r="10" spans="1:22" ht="37.5" customHeight="1">
      <c r="A10" s="450"/>
      <c r="B10" s="58" t="s">
        <v>56</v>
      </c>
      <c r="C10" s="227"/>
      <c r="D10" s="228"/>
      <c r="E10" s="211" t="s">
        <v>247</v>
      </c>
    </row>
    <row r="11" spans="1:22" ht="37.5" customHeight="1">
      <c r="A11" s="450"/>
      <c r="B11" s="58" t="s">
        <v>57</v>
      </c>
      <c r="C11" s="227"/>
      <c r="D11" s="228"/>
      <c r="E11" s="211" t="s">
        <v>248</v>
      </c>
    </row>
    <row r="12" spans="1:22" ht="37.5" customHeight="1">
      <c r="A12" s="451"/>
      <c r="B12" s="59" t="s">
        <v>58</v>
      </c>
      <c r="C12" s="229"/>
      <c r="D12" s="230"/>
      <c r="E12" s="211" t="s">
        <v>249</v>
      </c>
    </row>
    <row r="13" spans="1:22" ht="37.5" customHeight="1">
      <c r="A13" s="452" t="s">
        <v>61</v>
      </c>
      <c r="B13" s="453"/>
      <c r="C13" s="231"/>
      <c r="D13" s="232"/>
      <c r="E13" s="211" t="s">
        <v>250</v>
      </c>
    </row>
    <row r="14" spans="1:22" ht="37.5" customHeight="1">
      <c r="A14" s="452" t="s">
        <v>59</v>
      </c>
      <c r="B14" s="453"/>
      <c r="C14" s="231"/>
      <c r="D14" s="232"/>
      <c r="E14" s="211" t="s">
        <v>250</v>
      </c>
    </row>
    <row r="15" spans="1:22" ht="37.5" customHeight="1">
      <c r="A15" s="452" t="s">
        <v>60</v>
      </c>
      <c r="B15" s="453"/>
      <c r="C15" s="233"/>
      <c r="D15" s="234"/>
      <c r="E15" s="210" t="s">
        <v>251</v>
      </c>
    </row>
    <row r="16" spans="1:22" ht="18" customHeight="1">
      <c r="A16" s="454" t="s">
        <v>187</v>
      </c>
      <c r="B16" s="455"/>
      <c r="C16" s="198"/>
      <c r="D16" s="201"/>
      <c r="E16" s="213" t="s">
        <v>252</v>
      </c>
    </row>
    <row r="17" spans="1:5" ht="30.75" customHeight="1">
      <c r="A17" s="456" t="s">
        <v>234</v>
      </c>
      <c r="B17" s="457"/>
      <c r="C17" s="176">
        <f>別紙４!J7</f>
        <v>0</v>
      </c>
      <c r="D17" s="197" t="s">
        <v>359</v>
      </c>
    </row>
    <row r="18" spans="1:5" ht="30.75" customHeight="1" thickBot="1">
      <c r="A18" s="458" t="s">
        <v>235</v>
      </c>
      <c r="B18" s="459"/>
      <c r="C18" s="177">
        <f>別紙５!F51</f>
        <v>0</v>
      </c>
      <c r="D18" s="196" t="s">
        <v>360</v>
      </c>
    </row>
    <row r="19" spans="1:5" ht="30.75" customHeight="1" thickTop="1">
      <c r="A19" s="460" t="s">
        <v>197</v>
      </c>
      <c r="B19" s="461"/>
      <c r="C19" s="235">
        <f>SUM(C6:C18)</f>
        <v>0</v>
      </c>
      <c r="D19" s="24"/>
    </row>
    <row r="20" spans="1:5" ht="18.75" customHeight="1">
      <c r="A20" s="443" t="s">
        <v>196</v>
      </c>
      <c r="B20" s="444"/>
      <c r="C20" s="444"/>
      <c r="D20" s="444"/>
    </row>
    <row r="21" spans="1:5" s="6" customFormat="1">
      <c r="A21" s="202"/>
      <c r="B21" s="202"/>
      <c r="C21" s="202"/>
      <c r="D21" s="203"/>
      <c r="E21" s="208"/>
    </row>
    <row r="22" spans="1:5" s="6" customFormat="1">
      <c r="A22" s="202"/>
      <c r="B22" s="262" t="s">
        <v>265</v>
      </c>
      <c r="C22" s="263"/>
      <c r="D22" s="203"/>
      <c r="E22" s="208"/>
    </row>
    <row r="23" spans="1:5" ht="15.75">
      <c r="A23" s="4"/>
      <c r="B23" s="264" t="s">
        <v>266</v>
      </c>
      <c r="C23" s="265">
        <f ca="1">別紙2!N20</f>
        <v>0</v>
      </c>
      <c r="D23" s="203"/>
    </row>
    <row r="24" spans="1:5" ht="15.75">
      <c r="A24" s="4"/>
      <c r="B24" s="264" t="s">
        <v>267</v>
      </c>
      <c r="C24" s="265">
        <f>SUM(C6:C15)</f>
        <v>0</v>
      </c>
      <c r="D24" s="203"/>
    </row>
    <row r="25" spans="1:5" ht="15.75">
      <c r="A25" s="4"/>
      <c r="B25" s="264" t="s">
        <v>268</v>
      </c>
      <c r="C25" s="266">
        <f>C17</f>
        <v>0</v>
      </c>
    </row>
    <row r="26" spans="1:5" ht="15.75">
      <c r="A26" s="4"/>
      <c r="B26" s="264" t="s">
        <v>269</v>
      </c>
      <c r="C26" s="266">
        <f>C18</f>
        <v>0</v>
      </c>
    </row>
    <row r="27" spans="1:5" ht="15.75">
      <c r="A27" s="4"/>
      <c r="B27" s="264" t="s">
        <v>270</v>
      </c>
      <c r="C27" s="267"/>
      <c r="D27" s="3" t="s">
        <v>284</v>
      </c>
    </row>
    <row r="28" spans="1:5">
      <c r="A28" s="4"/>
      <c r="B28" s="4"/>
      <c r="C28" s="4"/>
    </row>
    <row r="29" spans="1:5">
      <c r="A29" s="4"/>
      <c r="B29" s="4"/>
      <c r="C29" s="4"/>
    </row>
    <row r="30" spans="1:5">
      <c r="A30" s="4"/>
      <c r="B30" s="4"/>
      <c r="C30" s="4"/>
    </row>
    <row r="31" spans="1:5">
      <c r="A31" s="4"/>
      <c r="B31" s="4"/>
      <c r="C31" s="4"/>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c r="D51" s="3" t="s">
        <v>276</v>
      </c>
    </row>
    <row r="52" spans="1:4">
      <c r="A52" s="7"/>
      <c r="B52" s="7"/>
      <c r="C52" s="7"/>
      <c r="D52" s="3" t="s">
        <v>277</v>
      </c>
    </row>
    <row r="53" spans="1:4">
      <c r="A53" s="7"/>
      <c r="B53" s="7"/>
      <c r="C53" s="7"/>
      <c r="D53" s="3" t="s">
        <v>278</v>
      </c>
    </row>
    <row r="54" spans="1:4">
      <c r="D54" s="3" t="s">
        <v>279</v>
      </c>
    </row>
    <row r="55" spans="1:4">
      <c r="D55" s="3" t="s">
        <v>280</v>
      </c>
    </row>
    <row r="56" spans="1:4">
      <c r="D56" s="3" t="s">
        <v>281</v>
      </c>
    </row>
    <row r="57" spans="1:4">
      <c r="D57" s="3" t="s">
        <v>282</v>
      </c>
    </row>
    <row r="58" spans="1:4">
      <c r="D58" s="3" t="s">
        <v>283</v>
      </c>
    </row>
  </sheetData>
  <sheetProtection formatCells="0" formatColumns="0" formatRows="0" insertColumns="0" insertRows="0" autoFilter="0"/>
  <mergeCells count="12">
    <mergeCell ref="A20:D20"/>
    <mergeCell ref="A1:D1"/>
    <mergeCell ref="A2:D2"/>
    <mergeCell ref="A5:B5"/>
    <mergeCell ref="A6:A12"/>
    <mergeCell ref="A13:B13"/>
    <mergeCell ref="A14:B14"/>
    <mergeCell ref="A15:B15"/>
    <mergeCell ref="A16:B16"/>
    <mergeCell ref="A17:B17"/>
    <mergeCell ref="A18:B18"/>
    <mergeCell ref="A19:B19"/>
  </mergeCells>
  <phoneticPr fontId="3"/>
  <dataValidations count="2">
    <dataValidation type="list" allowBlank="1" showInputMessage="1" showErrorMessage="1" sqref="D27">
      <formula1>$D$51:$D$58</formula1>
    </dataValidation>
    <dataValidation type="list" allowBlank="1" showInputMessage="1" showErrorMessage="1" sqref="A16:B16">
      <formula1>"⑥感染対策等を行った上での施設内療養に要する費用,⑥通所系サービスの代替サービス提供のための費用"</formula1>
    </dataValidation>
  </dataValidations>
  <printOptions horizontalCentered="1"/>
  <pageMargins left="0.59055118110236227" right="0.59055118110236227" top="0.59055118110236227" bottom="0" header="0.51181102362204722" footer="0.35433070866141736"/>
  <pageSetup paperSize="9" scale="78"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58"/>
  <sheetViews>
    <sheetView view="pageBreakPreview" topLeftCell="A13" zoomScaleNormal="120" zoomScaleSheetLayoutView="100" workbookViewId="0">
      <selection activeCell="C18" sqref="C18"/>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07" customWidth="1"/>
    <col min="6" max="12" width="2.25" style="3" customWidth="1"/>
    <col min="13" max="13" width="4.75" style="3" customWidth="1"/>
    <col min="14" max="22" width="3.25" style="3" bestFit="1" customWidth="1"/>
    <col min="23" max="16384" width="2.25" style="3"/>
  </cols>
  <sheetData>
    <row r="1" spans="1:22" s="2" customFormat="1" ht="22.5" customHeight="1">
      <c r="A1" s="445" t="s">
        <v>106</v>
      </c>
      <c r="B1" s="445"/>
      <c r="C1" s="445"/>
      <c r="D1" s="445"/>
      <c r="E1" s="206"/>
    </row>
    <row r="2" spans="1:22" s="2" customFormat="1" ht="22.5" customHeight="1">
      <c r="A2" s="446" t="s">
        <v>102</v>
      </c>
      <c r="B2" s="447"/>
      <c r="C2" s="447"/>
      <c r="D2" s="447"/>
      <c r="E2" s="206"/>
      <c r="M2" s="2" t="s">
        <v>253</v>
      </c>
      <c r="N2" s="2" t="s">
        <v>254</v>
      </c>
      <c r="O2" s="2" t="s">
        <v>255</v>
      </c>
      <c r="P2" s="2" t="s">
        <v>256</v>
      </c>
      <c r="Q2" s="2" t="s">
        <v>257</v>
      </c>
      <c r="R2" s="2" t="s">
        <v>258</v>
      </c>
      <c r="S2" s="2" t="s">
        <v>259</v>
      </c>
      <c r="T2" s="2" t="s">
        <v>260</v>
      </c>
      <c r="U2" s="2" t="s">
        <v>261</v>
      </c>
      <c r="V2" s="2" t="s">
        <v>262</v>
      </c>
    </row>
    <row r="3" spans="1:22" s="2" customFormat="1" ht="33.75" customHeight="1">
      <c r="A3" s="53" t="s">
        <v>125</v>
      </c>
      <c r="B3" s="224"/>
      <c r="C3" s="88" t="s">
        <v>126</v>
      </c>
      <c r="D3" s="224"/>
      <c r="E3" s="42"/>
      <c r="M3" s="212">
        <f>C6</f>
        <v>0</v>
      </c>
      <c r="N3" s="212">
        <f>C7</f>
        <v>0</v>
      </c>
      <c r="O3" s="212">
        <f>C8</f>
        <v>0</v>
      </c>
      <c r="P3" s="212">
        <f>C9</f>
        <v>0</v>
      </c>
      <c r="Q3" s="212">
        <f>C10</f>
        <v>0</v>
      </c>
      <c r="R3" s="212">
        <f>C11</f>
        <v>0</v>
      </c>
      <c r="S3" s="212">
        <f>C12</f>
        <v>0</v>
      </c>
      <c r="T3" s="212">
        <f>C13</f>
        <v>0</v>
      </c>
      <c r="U3" s="212">
        <f>C14</f>
        <v>0</v>
      </c>
      <c r="V3" s="212">
        <f>C15</f>
        <v>0</v>
      </c>
    </row>
    <row r="4" spans="1:22" ht="22.5" customHeight="1">
      <c r="A4" s="71" t="s">
        <v>130</v>
      </c>
      <c r="B4" s="21"/>
      <c r="C4" s="21"/>
      <c r="D4" s="22"/>
    </row>
    <row r="5" spans="1:22" ht="22.5" customHeight="1">
      <c r="A5" s="448" t="s">
        <v>51</v>
      </c>
      <c r="B5" s="449"/>
      <c r="C5" s="292" t="s">
        <v>50</v>
      </c>
      <c r="D5" s="56" t="s">
        <v>131</v>
      </c>
      <c r="E5" s="209" t="s">
        <v>244</v>
      </c>
    </row>
    <row r="6" spans="1:22" ht="37.5" customHeight="1">
      <c r="A6" s="450" t="s">
        <v>107</v>
      </c>
      <c r="B6" s="57" t="s">
        <v>52</v>
      </c>
      <c r="C6" s="225"/>
      <c r="D6" s="226"/>
      <c r="E6" s="210" t="s">
        <v>243</v>
      </c>
    </row>
    <row r="7" spans="1:22" ht="60" customHeight="1">
      <c r="A7" s="450"/>
      <c r="B7" s="58" t="s">
        <v>53</v>
      </c>
      <c r="C7" s="227"/>
      <c r="D7" s="228"/>
      <c r="E7" s="210" t="s">
        <v>264</v>
      </c>
    </row>
    <row r="8" spans="1:22" ht="37.5" customHeight="1">
      <c r="A8" s="450"/>
      <c r="B8" s="58" t="s">
        <v>54</v>
      </c>
      <c r="C8" s="227"/>
      <c r="D8" s="228"/>
      <c r="E8" s="211" t="s">
        <v>245</v>
      </c>
    </row>
    <row r="9" spans="1:22" ht="37.5" customHeight="1">
      <c r="A9" s="450"/>
      <c r="B9" s="58" t="s">
        <v>55</v>
      </c>
      <c r="C9" s="227"/>
      <c r="D9" s="228"/>
      <c r="E9" s="210" t="s">
        <v>246</v>
      </c>
    </row>
    <row r="10" spans="1:22" ht="37.5" customHeight="1">
      <c r="A10" s="450"/>
      <c r="B10" s="58" t="s">
        <v>56</v>
      </c>
      <c r="C10" s="227"/>
      <c r="D10" s="228"/>
      <c r="E10" s="211" t="s">
        <v>247</v>
      </c>
    </row>
    <row r="11" spans="1:22" ht="37.5" customHeight="1">
      <c r="A11" s="450"/>
      <c r="B11" s="58" t="s">
        <v>57</v>
      </c>
      <c r="C11" s="227"/>
      <c r="D11" s="228"/>
      <c r="E11" s="211" t="s">
        <v>248</v>
      </c>
    </row>
    <row r="12" spans="1:22" ht="37.5" customHeight="1">
      <c r="A12" s="451"/>
      <c r="B12" s="59" t="s">
        <v>58</v>
      </c>
      <c r="C12" s="229"/>
      <c r="D12" s="230"/>
      <c r="E12" s="211" t="s">
        <v>249</v>
      </c>
    </row>
    <row r="13" spans="1:22" ht="37.5" customHeight="1">
      <c r="A13" s="452" t="s">
        <v>61</v>
      </c>
      <c r="B13" s="453"/>
      <c r="C13" s="231"/>
      <c r="D13" s="232"/>
      <c r="E13" s="211" t="s">
        <v>250</v>
      </c>
    </row>
    <row r="14" spans="1:22" ht="37.5" customHeight="1">
      <c r="A14" s="452" t="s">
        <v>59</v>
      </c>
      <c r="B14" s="453"/>
      <c r="C14" s="231"/>
      <c r="D14" s="232"/>
      <c r="E14" s="211" t="s">
        <v>250</v>
      </c>
    </row>
    <row r="15" spans="1:22" ht="37.5" customHeight="1">
      <c r="A15" s="452" t="s">
        <v>60</v>
      </c>
      <c r="B15" s="453"/>
      <c r="C15" s="233"/>
      <c r="D15" s="234"/>
      <c r="E15" s="210" t="s">
        <v>251</v>
      </c>
    </row>
    <row r="16" spans="1:22" ht="18" customHeight="1">
      <c r="A16" s="454" t="s">
        <v>187</v>
      </c>
      <c r="B16" s="455"/>
      <c r="C16" s="198"/>
      <c r="D16" s="201"/>
      <c r="E16" s="213" t="s">
        <v>252</v>
      </c>
    </row>
    <row r="17" spans="1:5" ht="30.75" customHeight="1">
      <c r="A17" s="456" t="s">
        <v>234</v>
      </c>
      <c r="B17" s="457"/>
      <c r="C17" s="176"/>
      <c r="D17" s="197"/>
    </row>
    <row r="18" spans="1:5" ht="30.75" customHeight="1" thickBot="1">
      <c r="A18" s="458" t="s">
        <v>235</v>
      </c>
      <c r="B18" s="459"/>
      <c r="C18" s="177"/>
      <c r="D18" s="196"/>
    </row>
    <row r="19" spans="1:5" ht="30.75" customHeight="1" thickTop="1">
      <c r="A19" s="460" t="s">
        <v>197</v>
      </c>
      <c r="B19" s="461"/>
      <c r="C19" s="235">
        <f>SUM(C6:C18)</f>
        <v>0</v>
      </c>
      <c r="D19" s="24"/>
    </row>
    <row r="20" spans="1:5" ht="18.75" customHeight="1">
      <c r="A20" s="443" t="s">
        <v>196</v>
      </c>
      <c r="B20" s="444"/>
      <c r="C20" s="444"/>
      <c r="D20" s="444"/>
    </row>
    <row r="21" spans="1:5" s="6" customFormat="1">
      <c r="A21" s="202"/>
      <c r="B21" s="202"/>
      <c r="C21" s="202"/>
      <c r="D21" s="203"/>
      <c r="E21" s="208"/>
    </row>
    <row r="22" spans="1:5" s="6" customFormat="1">
      <c r="A22" s="202"/>
      <c r="B22" s="262" t="s">
        <v>265</v>
      </c>
      <c r="C22" s="263"/>
      <c r="D22" s="203"/>
      <c r="E22" s="208"/>
    </row>
    <row r="23" spans="1:5" ht="15.75">
      <c r="A23" s="4"/>
      <c r="B23" s="264" t="s">
        <v>266</v>
      </c>
      <c r="C23" s="265">
        <f ca="1">別紙2!N21</f>
        <v>0</v>
      </c>
      <c r="D23" s="203"/>
    </row>
    <row r="24" spans="1:5" ht="15.75">
      <c r="A24" s="4"/>
      <c r="B24" s="264" t="s">
        <v>267</v>
      </c>
      <c r="C24" s="265">
        <f>SUM(C6:C15)</f>
        <v>0</v>
      </c>
      <c r="D24" s="203"/>
    </row>
    <row r="25" spans="1:5" ht="15.75">
      <c r="A25" s="4"/>
      <c r="B25" s="264" t="s">
        <v>268</v>
      </c>
      <c r="C25" s="266">
        <f>C17</f>
        <v>0</v>
      </c>
    </row>
    <row r="26" spans="1:5" ht="15.75">
      <c r="A26" s="4"/>
      <c r="B26" s="264" t="s">
        <v>269</v>
      </c>
      <c r="C26" s="266">
        <f>C18</f>
        <v>0</v>
      </c>
    </row>
    <row r="27" spans="1:5" ht="15.75">
      <c r="A27" s="4"/>
      <c r="B27" s="264" t="s">
        <v>270</v>
      </c>
      <c r="C27" s="267"/>
      <c r="D27" s="3" t="s">
        <v>284</v>
      </c>
    </row>
    <row r="28" spans="1:5">
      <c r="A28" s="4"/>
      <c r="B28" s="4"/>
      <c r="C28" s="4"/>
    </row>
    <row r="29" spans="1:5">
      <c r="A29" s="4"/>
      <c r="B29" s="4"/>
      <c r="C29" s="4"/>
    </row>
    <row r="30" spans="1:5">
      <c r="A30" s="4"/>
      <c r="B30" s="4"/>
      <c r="C30" s="4"/>
    </row>
    <row r="31" spans="1:5">
      <c r="A31" s="4"/>
      <c r="B31" s="4"/>
      <c r="C31" s="4"/>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c r="D51" s="3" t="s">
        <v>276</v>
      </c>
    </row>
    <row r="52" spans="1:4">
      <c r="A52" s="7"/>
      <c r="B52" s="7"/>
      <c r="C52" s="7"/>
      <c r="D52" s="3" t="s">
        <v>277</v>
      </c>
    </row>
    <row r="53" spans="1:4">
      <c r="A53" s="7"/>
      <c r="B53" s="7"/>
      <c r="C53" s="7"/>
      <c r="D53" s="3" t="s">
        <v>278</v>
      </c>
    </row>
    <row r="54" spans="1:4">
      <c r="D54" s="3" t="s">
        <v>279</v>
      </c>
    </row>
    <row r="55" spans="1:4">
      <c r="D55" s="3" t="s">
        <v>280</v>
      </c>
    </row>
    <row r="56" spans="1:4">
      <c r="D56" s="3" t="s">
        <v>281</v>
      </c>
    </row>
    <row r="57" spans="1:4">
      <c r="D57" s="3" t="s">
        <v>282</v>
      </c>
    </row>
    <row r="58" spans="1:4">
      <c r="D58" s="3" t="s">
        <v>283</v>
      </c>
    </row>
  </sheetData>
  <sheetProtection formatCells="0" formatColumns="0" formatRows="0" insertColumns="0" insertRows="0" autoFilter="0"/>
  <mergeCells count="12">
    <mergeCell ref="A20:D20"/>
    <mergeCell ref="A1:D1"/>
    <mergeCell ref="A2:D2"/>
    <mergeCell ref="A5:B5"/>
    <mergeCell ref="A6:A12"/>
    <mergeCell ref="A13:B13"/>
    <mergeCell ref="A14:B14"/>
    <mergeCell ref="A15:B15"/>
    <mergeCell ref="A16:B16"/>
    <mergeCell ref="A17:B17"/>
    <mergeCell ref="A18:B18"/>
    <mergeCell ref="A19:B19"/>
  </mergeCells>
  <phoneticPr fontId="3"/>
  <dataValidations count="2">
    <dataValidation type="list" allowBlank="1" showInputMessage="1" showErrorMessage="1" sqref="D27">
      <formula1>$D$51:$D$58</formula1>
    </dataValidation>
    <dataValidation type="list" allowBlank="1" showInputMessage="1" showErrorMessage="1" sqref="A16:B16">
      <formula1>"⑥感染対策等を行った上での施設内療養に要する費用,⑥通所系サービスの代替サービス提供のための費用"</formula1>
    </dataValidation>
  </dataValidations>
  <printOptions horizontalCentered="1"/>
  <pageMargins left="0.59055118110236227" right="0.59055118110236227" top="0.59055118110236227" bottom="0" header="0.51181102362204722" footer="0.35433070866141736"/>
  <pageSetup paperSize="9" scale="78"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58"/>
  <sheetViews>
    <sheetView view="pageBreakPreview" topLeftCell="A13" zoomScaleNormal="120" zoomScaleSheetLayoutView="100" workbookViewId="0">
      <selection activeCell="C18" sqref="C18"/>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07" customWidth="1"/>
    <col min="6" max="12" width="2.25" style="3" customWidth="1"/>
    <col min="13" max="13" width="4.75" style="3" customWidth="1"/>
    <col min="14" max="22" width="3.25" style="3" bestFit="1" customWidth="1"/>
    <col min="23" max="16384" width="2.25" style="3"/>
  </cols>
  <sheetData>
    <row r="1" spans="1:22" s="2" customFormat="1" ht="22.5" customHeight="1">
      <c r="A1" s="445" t="s">
        <v>106</v>
      </c>
      <c r="B1" s="445"/>
      <c r="C1" s="445"/>
      <c r="D1" s="445"/>
      <c r="E1" s="206"/>
    </row>
    <row r="2" spans="1:22" s="2" customFormat="1" ht="22.5" customHeight="1">
      <c r="A2" s="446" t="s">
        <v>102</v>
      </c>
      <c r="B2" s="447"/>
      <c r="C2" s="447"/>
      <c r="D2" s="447"/>
      <c r="E2" s="206"/>
      <c r="M2" s="2" t="s">
        <v>253</v>
      </c>
      <c r="N2" s="2" t="s">
        <v>254</v>
      </c>
      <c r="O2" s="2" t="s">
        <v>255</v>
      </c>
      <c r="P2" s="2" t="s">
        <v>256</v>
      </c>
      <c r="Q2" s="2" t="s">
        <v>257</v>
      </c>
      <c r="R2" s="2" t="s">
        <v>258</v>
      </c>
      <c r="S2" s="2" t="s">
        <v>259</v>
      </c>
      <c r="T2" s="2" t="s">
        <v>260</v>
      </c>
      <c r="U2" s="2" t="s">
        <v>261</v>
      </c>
      <c r="V2" s="2" t="s">
        <v>262</v>
      </c>
    </row>
    <row r="3" spans="1:22" s="2" customFormat="1" ht="33.75" customHeight="1">
      <c r="A3" s="53" t="s">
        <v>125</v>
      </c>
      <c r="B3" s="224"/>
      <c r="C3" s="88" t="s">
        <v>126</v>
      </c>
      <c r="D3" s="224"/>
      <c r="E3" s="42"/>
      <c r="M3" s="212">
        <f>C6</f>
        <v>0</v>
      </c>
      <c r="N3" s="212">
        <f>C7</f>
        <v>0</v>
      </c>
      <c r="O3" s="212">
        <f>C8</f>
        <v>0</v>
      </c>
      <c r="P3" s="212">
        <f>C9</f>
        <v>0</v>
      </c>
      <c r="Q3" s="212">
        <f>C10</f>
        <v>0</v>
      </c>
      <c r="R3" s="212">
        <f>C11</f>
        <v>0</v>
      </c>
      <c r="S3" s="212">
        <f>C12</f>
        <v>0</v>
      </c>
      <c r="T3" s="212">
        <f>C13</f>
        <v>0</v>
      </c>
      <c r="U3" s="212">
        <f>C14</f>
        <v>0</v>
      </c>
      <c r="V3" s="212">
        <f>C15</f>
        <v>0</v>
      </c>
    </row>
    <row r="4" spans="1:22" ht="22.5" customHeight="1">
      <c r="A4" s="71" t="s">
        <v>130</v>
      </c>
      <c r="B4" s="21"/>
      <c r="C4" s="21"/>
      <c r="D4" s="22"/>
    </row>
    <row r="5" spans="1:22" ht="22.5" customHeight="1">
      <c r="A5" s="448" t="s">
        <v>51</v>
      </c>
      <c r="B5" s="449"/>
      <c r="C5" s="55" t="s">
        <v>50</v>
      </c>
      <c r="D5" s="56" t="s">
        <v>131</v>
      </c>
      <c r="E5" s="209" t="s">
        <v>244</v>
      </c>
    </row>
    <row r="6" spans="1:22" ht="37.5" customHeight="1">
      <c r="A6" s="450" t="s">
        <v>107</v>
      </c>
      <c r="B6" s="57" t="s">
        <v>52</v>
      </c>
      <c r="C6" s="225"/>
      <c r="D6" s="226"/>
      <c r="E6" s="210" t="s">
        <v>243</v>
      </c>
    </row>
    <row r="7" spans="1:22" ht="60" customHeight="1">
      <c r="A7" s="450"/>
      <c r="B7" s="58" t="s">
        <v>53</v>
      </c>
      <c r="C7" s="227"/>
      <c r="D7" s="228"/>
      <c r="E7" s="210" t="s">
        <v>264</v>
      </c>
    </row>
    <row r="8" spans="1:22" ht="37.5" customHeight="1">
      <c r="A8" s="450"/>
      <c r="B8" s="58" t="s">
        <v>54</v>
      </c>
      <c r="C8" s="227"/>
      <c r="D8" s="228"/>
      <c r="E8" s="211" t="s">
        <v>245</v>
      </c>
    </row>
    <row r="9" spans="1:22" ht="37.5" customHeight="1">
      <c r="A9" s="450"/>
      <c r="B9" s="58" t="s">
        <v>55</v>
      </c>
      <c r="C9" s="227"/>
      <c r="D9" s="228"/>
      <c r="E9" s="210" t="s">
        <v>246</v>
      </c>
    </row>
    <row r="10" spans="1:22" ht="37.5" customHeight="1">
      <c r="A10" s="450"/>
      <c r="B10" s="58" t="s">
        <v>56</v>
      </c>
      <c r="C10" s="227"/>
      <c r="D10" s="228"/>
      <c r="E10" s="211" t="s">
        <v>247</v>
      </c>
    </row>
    <row r="11" spans="1:22" ht="37.5" customHeight="1">
      <c r="A11" s="450"/>
      <c r="B11" s="58" t="s">
        <v>57</v>
      </c>
      <c r="C11" s="227"/>
      <c r="D11" s="228"/>
      <c r="E11" s="211" t="s">
        <v>248</v>
      </c>
    </row>
    <row r="12" spans="1:22" ht="37.5" customHeight="1">
      <c r="A12" s="451"/>
      <c r="B12" s="59" t="s">
        <v>58</v>
      </c>
      <c r="C12" s="229"/>
      <c r="D12" s="230"/>
      <c r="E12" s="211" t="s">
        <v>249</v>
      </c>
    </row>
    <row r="13" spans="1:22" ht="37.5" customHeight="1">
      <c r="A13" s="452" t="s">
        <v>61</v>
      </c>
      <c r="B13" s="453"/>
      <c r="C13" s="231"/>
      <c r="D13" s="232"/>
      <c r="E13" s="211" t="s">
        <v>250</v>
      </c>
    </row>
    <row r="14" spans="1:22" ht="37.5" customHeight="1">
      <c r="A14" s="452" t="s">
        <v>59</v>
      </c>
      <c r="B14" s="453"/>
      <c r="C14" s="231"/>
      <c r="D14" s="232"/>
      <c r="E14" s="211" t="s">
        <v>250</v>
      </c>
    </row>
    <row r="15" spans="1:22" ht="37.5" customHeight="1">
      <c r="A15" s="452" t="s">
        <v>60</v>
      </c>
      <c r="B15" s="453"/>
      <c r="C15" s="233"/>
      <c r="D15" s="234"/>
      <c r="E15" s="210" t="s">
        <v>251</v>
      </c>
    </row>
    <row r="16" spans="1:22" ht="18" customHeight="1">
      <c r="A16" s="454" t="s">
        <v>187</v>
      </c>
      <c r="B16" s="455"/>
      <c r="C16" s="198"/>
      <c r="D16" s="201"/>
      <c r="E16" s="213" t="s">
        <v>252</v>
      </c>
    </row>
    <row r="17" spans="1:5" ht="30.75" customHeight="1">
      <c r="A17" s="456" t="s">
        <v>234</v>
      </c>
      <c r="B17" s="457"/>
      <c r="C17" s="176"/>
      <c r="D17" s="197"/>
    </row>
    <row r="18" spans="1:5" ht="30.75" customHeight="1" thickBot="1">
      <c r="A18" s="458" t="s">
        <v>235</v>
      </c>
      <c r="B18" s="459"/>
      <c r="C18" s="177"/>
      <c r="D18" s="196"/>
    </row>
    <row r="19" spans="1:5" ht="30.75" customHeight="1" thickTop="1">
      <c r="A19" s="460" t="s">
        <v>197</v>
      </c>
      <c r="B19" s="461"/>
      <c r="C19" s="235">
        <f>SUM(C6:C18)</f>
        <v>0</v>
      </c>
      <c r="D19" s="24"/>
    </row>
    <row r="20" spans="1:5" ht="18.75" customHeight="1">
      <c r="A20" s="443" t="s">
        <v>196</v>
      </c>
      <c r="B20" s="444"/>
      <c r="C20" s="444"/>
      <c r="D20" s="444"/>
    </row>
    <row r="21" spans="1:5" s="6" customFormat="1">
      <c r="A21" s="202"/>
      <c r="B21" s="202"/>
      <c r="C21" s="202"/>
      <c r="D21" s="203"/>
      <c r="E21" s="208"/>
    </row>
    <row r="22" spans="1:5" s="6" customFormat="1">
      <c r="A22" s="202"/>
      <c r="B22" s="262" t="s">
        <v>265</v>
      </c>
      <c r="C22" s="263"/>
      <c r="D22" s="203"/>
      <c r="E22" s="208"/>
    </row>
    <row r="23" spans="1:5" ht="15.75">
      <c r="A23" s="4"/>
      <c r="B23" s="264" t="s">
        <v>266</v>
      </c>
      <c r="C23" s="265">
        <f ca="1">別紙2!N23</f>
        <v>0</v>
      </c>
      <c r="D23" s="203"/>
    </row>
    <row r="24" spans="1:5" ht="15.75">
      <c r="A24" s="4"/>
      <c r="B24" s="264" t="s">
        <v>267</v>
      </c>
      <c r="C24" s="265">
        <f>SUM(C6:C15)</f>
        <v>0</v>
      </c>
      <c r="D24" s="203"/>
    </row>
    <row r="25" spans="1:5" ht="15.75">
      <c r="A25" s="4"/>
      <c r="B25" s="264" t="s">
        <v>268</v>
      </c>
      <c r="C25" s="266">
        <f>C17</f>
        <v>0</v>
      </c>
    </row>
    <row r="26" spans="1:5" ht="15.75">
      <c r="A26" s="4"/>
      <c r="B26" s="264" t="s">
        <v>269</v>
      </c>
      <c r="C26" s="266">
        <f>C18</f>
        <v>0</v>
      </c>
    </row>
    <row r="27" spans="1:5" ht="15.75">
      <c r="A27" s="4"/>
      <c r="B27" s="264" t="s">
        <v>270</v>
      </c>
      <c r="C27" s="267"/>
      <c r="D27" s="3" t="s">
        <v>284</v>
      </c>
    </row>
    <row r="28" spans="1:5">
      <c r="A28" s="4"/>
      <c r="B28" s="4"/>
      <c r="C28" s="4"/>
    </row>
    <row r="29" spans="1:5">
      <c r="A29" s="4"/>
      <c r="B29" s="4"/>
      <c r="C29" s="4"/>
    </row>
    <row r="30" spans="1:5">
      <c r="A30" s="4"/>
      <c r="B30" s="4"/>
      <c r="C30" s="4"/>
    </row>
    <row r="31" spans="1:5">
      <c r="A31" s="4"/>
      <c r="B31" s="4"/>
      <c r="C31" s="4"/>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c r="D51" s="3" t="s">
        <v>276</v>
      </c>
    </row>
    <row r="52" spans="1:4">
      <c r="A52" s="7"/>
      <c r="B52" s="7"/>
      <c r="C52" s="7"/>
      <c r="D52" s="3" t="s">
        <v>277</v>
      </c>
    </row>
    <row r="53" spans="1:4">
      <c r="A53" s="7"/>
      <c r="B53" s="7"/>
      <c r="C53" s="7"/>
      <c r="D53" s="3" t="s">
        <v>278</v>
      </c>
    </row>
    <row r="54" spans="1:4">
      <c r="D54" s="3" t="s">
        <v>279</v>
      </c>
    </row>
    <row r="55" spans="1:4">
      <c r="D55" s="3" t="s">
        <v>280</v>
      </c>
    </row>
    <row r="56" spans="1:4">
      <c r="D56" s="3" t="s">
        <v>281</v>
      </c>
    </row>
    <row r="57" spans="1:4">
      <c r="D57" s="3" t="s">
        <v>282</v>
      </c>
    </row>
    <row r="58" spans="1:4">
      <c r="D58" s="3" t="s">
        <v>283</v>
      </c>
    </row>
  </sheetData>
  <sheetProtection formatCells="0" formatColumns="0" formatRows="0" insertColumns="0" insertRows="0" autoFilter="0"/>
  <mergeCells count="12">
    <mergeCell ref="A20:D20"/>
    <mergeCell ref="A1:D1"/>
    <mergeCell ref="A5:B5"/>
    <mergeCell ref="A6:A12"/>
    <mergeCell ref="A19:B19"/>
    <mergeCell ref="A18:B18"/>
    <mergeCell ref="A13:B13"/>
    <mergeCell ref="A14:B14"/>
    <mergeCell ref="A15:B15"/>
    <mergeCell ref="A2:D2"/>
    <mergeCell ref="A16:B16"/>
    <mergeCell ref="A17:B17"/>
  </mergeCells>
  <phoneticPr fontId="3"/>
  <dataValidations count="2">
    <dataValidation type="list" allowBlank="1" showInputMessage="1" showErrorMessage="1" sqref="A16:B16">
      <formula1>"⑥感染対策等を行った上での施設内療養に要する費用,⑥通所系サービスの代替サービス提供のための費用"</formula1>
    </dataValidation>
    <dataValidation type="list" allowBlank="1" showInputMessage="1" showErrorMessage="1" sqref="D27">
      <formula1>$D$51:$D$58</formula1>
    </dataValidation>
  </dataValidations>
  <printOptions horizontalCentered="1"/>
  <pageMargins left="0.59055118110236227" right="0.59055118110236227" top="0.59055118110236227" bottom="0" header="0.51181102362204722" footer="0.35433070866141736"/>
  <pageSetup paperSize="9" scale="78"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J71"/>
  <sheetViews>
    <sheetView view="pageBreakPreview" topLeftCell="B16" zoomScaleNormal="100" zoomScaleSheetLayoutView="100" workbookViewId="0">
      <selection activeCell="B11" sqref="B11"/>
    </sheetView>
  </sheetViews>
  <sheetFormatPr defaultRowHeight="14.25"/>
  <cols>
    <col min="1" max="1" width="3.5" style="128" customWidth="1"/>
    <col min="2" max="2" width="12.625" style="128" customWidth="1"/>
    <col min="3" max="4" width="5.125" style="129" customWidth="1"/>
    <col min="5" max="5" width="13.375" style="129" customWidth="1"/>
    <col min="6" max="6" width="13.875" style="129" customWidth="1"/>
    <col min="7" max="7" width="16.875" style="129" customWidth="1"/>
    <col min="8" max="8" width="8.125" style="129" customWidth="1"/>
    <col min="9" max="9" width="36" style="129" customWidth="1"/>
    <col min="10" max="10" width="14.5" style="129" customWidth="1"/>
    <col min="11" max="16384" width="9" style="129"/>
  </cols>
  <sheetData>
    <row r="1" spans="1:10" ht="20.25" customHeight="1">
      <c r="A1" s="147" t="s">
        <v>332</v>
      </c>
      <c r="B1" s="146"/>
    </row>
    <row r="2" spans="1:10" ht="36" customHeight="1">
      <c r="A2" s="467" t="s">
        <v>271</v>
      </c>
      <c r="B2" s="468"/>
      <c r="C2" s="469"/>
      <c r="D2" s="469"/>
      <c r="E2" s="469"/>
      <c r="F2" s="469"/>
      <c r="G2" s="469"/>
      <c r="H2" s="469"/>
      <c r="I2" s="469"/>
      <c r="J2" s="469"/>
    </row>
    <row r="3" spans="1:10" ht="16.5" customHeight="1">
      <c r="C3" s="137"/>
      <c r="D3" s="137"/>
      <c r="E3" s="137"/>
      <c r="F3" s="137"/>
      <c r="G3" s="137"/>
      <c r="H3" s="137"/>
      <c r="I3" s="137"/>
      <c r="J3" s="137"/>
    </row>
    <row r="4" spans="1:10" ht="36.75" customHeight="1">
      <c r="A4" s="481" t="s">
        <v>125</v>
      </c>
      <c r="B4" s="481"/>
      <c r="C4" s="482"/>
      <c r="D4" s="482"/>
      <c r="E4" s="482"/>
      <c r="F4" s="268" t="s">
        <v>126</v>
      </c>
      <c r="G4" s="483"/>
      <c r="H4" s="484"/>
      <c r="I4" s="138" t="s">
        <v>190</v>
      </c>
      <c r="J4" s="269"/>
    </row>
    <row r="5" spans="1:10" ht="17.25" customHeight="1">
      <c r="H5" s="485"/>
      <c r="I5" s="485"/>
    </row>
    <row r="6" spans="1:10" ht="24" customHeight="1" thickBot="1">
      <c r="A6" s="487"/>
      <c r="B6" s="487"/>
      <c r="C6" s="488"/>
      <c r="D6" s="488"/>
      <c r="E6" s="488"/>
      <c r="H6" s="486"/>
      <c r="I6" s="486"/>
      <c r="J6" s="141" t="s">
        <v>195</v>
      </c>
    </row>
    <row r="7" spans="1:10" ht="57" customHeight="1" thickBot="1">
      <c r="A7" s="487"/>
      <c r="B7" s="487"/>
      <c r="C7" s="488"/>
      <c r="D7" s="488"/>
      <c r="E7" s="488"/>
      <c r="H7" s="474" t="s">
        <v>272</v>
      </c>
      <c r="I7" s="475"/>
      <c r="J7" s="270">
        <f>SUM(J11:J70)</f>
        <v>0</v>
      </c>
    </row>
    <row r="8" spans="1:10" ht="54.75" customHeight="1">
      <c r="A8" s="465" t="s">
        <v>193</v>
      </c>
      <c r="B8" s="470" t="s">
        <v>166</v>
      </c>
      <c r="C8" s="470" t="s">
        <v>164</v>
      </c>
      <c r="D8" s="470" t="s">
        <v>165</v>
      </c>
      <c r="E8" s="470" t="s">
        <v>171</v>
      </c>
      <c r="F8" s="479" t="s">
        <v>191</v>
      </c>
      <c r="G8" s="480"/>
      <c r="H8" s="476" t="s">
        <v>192</v>
      </c>
      <c r="I8" s="472" t="s">
        <v>263</v>
      </c>
      <c r="J8" s="477" t="s">
        <v>241</v>
      </c>
    </row>
    <row r="9" spans="1:10" ht="42" customHeight="1">
      <c r="A9" s="466"/>
      <c r="B9" s="471"/>
      <c r="C9" s="471"/>
      <c r="D9" s="471"/>
      <c r="E9" s="471"/>
      <c r="F9" s="130" t="s">
        <v>169</v>
      </c>
      <c r="G9" s="130" t="s">
        <v>170</v>
      </c>
      <c r="H9" s="471"/>
      <c r="I9" s="473"/>
      <c r="J9" s="478"/>
    </row>
    <row r="10" spans="1:10" ht="26.25" customHeight="1">
      <c r="A10" s="238" t="s">
        <v>194</v>
      </c>
      <c r="B10" s="238" t="s">
        <v>168</v>
      </c>
      <c r="C10" s="238" t="s">
        <v>167</v>
      </c>
      <c r="D10" s="238">
        <v>80</v>
      </c>
      <c r="E10" s="239">
        <v>44854</v>
      </c>
      <c r="F10" s="239">
        <v>44863</v>
      </c>
      <c r="G10" s="240" t="s">
        <v>242</v>
      </c>
      <c r="H10" s="241">
        <f>DATEDIF(E10,F10,"D")+1</f>
        <v>10</v>
      </c>
      <c r="I10" s="242" t="s">
        <v>186</v>
      </c>
      <c r="J10" s="243" t="str">
        <f ca="1">IFERROR(_xlfn.IFS(AND(COUNTIF(G10,"入院"),H10&gt;14),150000,AND(COUNTIF(G10,"入院"),H10&lt;=14),H10*10000,AND(COUNTIF(G10,"回復(R4.9月末までに発症)"),H10&gt;0),150000,AND(COUNTIF(G10,"回復(R4.10月以降に発症)"),H10&lt;=14),H10*10000,AND(COUNTIF(G10,"回復(R4.10月以降に発症)"),H10&gt;14),150000,AND(COUNTIF(G10,"施設内死亡(R4.10月以降に発症)"),H10&lt;=14),H10*10000,AND(COUNTIF(G10,"施設内死亡(R4.10月以降に発症)"),H10&gt;14),150000,AND(COUNTIF(G10,"施設内死亡(R4.9月末までに発症)"),H10&gt;0),150000),"")</f>
        <v/>
      </c>
    </row>
    <row r="11" spans="1:10" ht="26.25" customHeight="1">
      <c r="A11" s="139">
        <f>ROW()-10</f>
        <v>1</v>
      </c>
      <c r="B11" s="244"/>
      <c r="C11" s="245"/>
      <c r="D11" s="245"/>
      <c r="E11" s="246"/>
      <c r="F11" s="246"/>
      <c r="G11" s="247"/>
      <c r="H11" s="236">
        <f t="shared" ref="H11:H70" si="0">DATEDIF(E11,F11,"D")+1</f>
        <v>1</v>
      </c>
      <c r="I11" s="248"/>
      <c r="J11" s="237" t="b">
        <f>IF(AND(COUNTIF(G11,"入院"),H11&gt;14),150000,IF(AND(COUNTIF(G11,"入院"),H11&lt;=14),H11*10000,IF(AND(COUNTIF(G11,"回復(R4.9月末までに発症）"),H11&gt;0),150000,IF(AND(COUNTIF(G11,"回復(R4.10月以降に発症）"),H11&lt;=14),H11*10000,IF(AND(COUNTIF(G11,"回復(R4.10月以降に発症）"),H11&gt;14),150000,IF(AND(COUNTIF(G11,"回復(R5.1月以降の無症状者）"),H11&lt;=7),H11*10000,IF(AND(COUNTIF(G11,"回復(R5.1月以降の無症状者）"),H11&gt;7),70000,IF(AND(COUNTIF(G11,"施設内死亡(R4.10月以降に発症)"),H11&lt;=14),H11*10000,IF(AND(COUNTIF(G11,"施設内死亡(R4.10月以降に発症)"),H11&gt;14),150000,IF(AND(COUNTIF(G11,"施設内死亡(R4.9月末までに発症)"),H11&gt;0),150000))))))))))</f>
        <v>0</v>
      </c>
    </row>
    <row r="12" spans="1:10" ht="26.25" customHeight="1">
      <c r="A12" s="139">
        <f t="shared" ref="A12:A70" si="1">ROW()-10</f>
        <v>2</v>
      </c>
      <c r="B12" s="244"/>
      <c r="C12" s="245"/>
      <c r="D12" s="245"/>
      <c r="E12" s="246"/>
      <c r="F12" s="246"/>
      <c r="G12" s="247"/>
      <c r="H12" s="236">
        <f t="shared" si="0"/>
        <v>1</v>
      </c>
      <c r="I12" s="248"/>
      <c r="J12" s="237" t="b">
        <f>IF(AND(COUNTIF(G12,"入院"),H12&gt;14),150000,IF(AND(COUNTIF(G12,"入院"),H12&lt;=14),H12*10000,IF(AND(COUNTIF(G12,"回復(R4.9月末までに発症）"),H12&gt;0),150000,IF(AND(COUNTIF(G12,"回復(R4.10月以降に発症）"),H12&lt;=14),H12*10000,IF(AND(COUNTIF(G12,"回復(R4.10月以降に発症）"),H12&gt;14),150000,IF(AND(COUNTIF(G12,"回復(R5.1月以降の無症状者）"),H12&lt;=7),H12*10000,IF(AND(COUNTIF(G12,"回復(R5.1月以降の無症状者）"),H12&gt;7),70000,IF(AND(COUNTIF(G12,"施設内死亡(R4.10月以降に発症)"),H12&lt;=14),H12*10000,IF(AND(COUNTIF(G12,"施設内死亡(R4.10月以降に発症)"),H12&gt;14),150000,IF(AND(COUNTIF(G12,"施設内死亡(R4.9月末までに発症)"),H12&gt;0),150000))))))))))</f>
        <v>0</v>
      </c>
    </row>
    <row r="13" spans="1:10" ht="26.25" customHeight="1">
      <c r="A13" s="139">
        <f t="shared" si="1"/>
        <v>3</v>
      </c>
      <c r="B13" s="244"/>
      <c r="C13" s="245"/>
      <c r="D13" s="245"/>
      <c r="E13" s="246"/>
      <c r="F13" s="246"/>
      <c r="G13" s="247"/>
      <c r="H13" s="236">
        <f t="shared" si="0"/>
        <v>1</v>
      </c>
      <c r="I13" s="248"/>
      <c r="J13" s="237" t="b">
        <f t="shared" ref="J13:J70" si="2">IF(AND(COUNTIF(G13,"入院"),H13&gt;14),150000,IF(AND(COUNTIF(G13,"入院"),H13&lt;=14),H13*10000,IF(AND(COUNTIF(G13,"回復(R4.9月末までに発症）"),H13&gt;0),150000,IF(AND(COUNTIF(G13,"回復(R4.10月以降に発症）"),H13&lt;=14),H13*10000,IF(AND(COUNTIF(G13,"回復(R4.10月以降に発症）"),H13&gt;14),150000,IF(AND(COUNTIF(G13,"回復(R5.1月以降の無症状者）"),H13&lt;=7),H13*10000,IF(AND(COUNTIF(G13,"回復(R5.1月以降の無症状者）"),H13&gt;7),70000,IF(AND(COUNTIF(G13,"施設内死亡(R4.10月以降に発症)"),H13&lt;=14),H13*10000,IF(AND(COUNTIF(G13,"施設内死亡(R4.10月以降に発症)"),H13&gt;14),150000,IF(AND(COUNTIF(G13,"施設内死亡(R4.9月末までに発症)"),H13&gt;0),150000))))))))))</f>
        <v>0</v>
      </c>
    </row>
    <row r="14" spans="1:10" ht="26.25" customHeight="1">
      <c r="A14" s="139">
        <f t="shared" si="1"/>
        <v>4</v>
      </c>
      <c r="B14" s="244"/>
      <c r="C14" s="245"/>
      <c r="D14" s="245"/>
      <c r="E14" s="246"/>
      <c r="F14" s="246"/>
      <c r="G14" s="247"/>
      <c r="H14" s="236">
        <f t="shared" si="0"/>
        <v>1</v>
      </c>
      <c r="I14" s="248"/>
      <c r="J14" s="237" t="b">
        <f t="shared" si="2"/>
        <v>0</v>
      </c>
    </row>
    <row r="15" spans="1:10" ht="26.25" customHeight="1">
      <c r="A15" s="139">
        <f t="shared" si="1"/>
        <v>5</v>
      </c>
      <c r="B15" s="244"/>
      <c r="C15" s="245"/>
      <c r="D15" s="245"/>
      <c r="E15" s="246"/>
      <c r="F15" s="246"/>
      <c r="G15" s="247"/>
      <c r="H15" s="236">
        <f t="shared" si="0"/>
        <v>1</v>
      </c>
      <c r="I15" s="248"/>
      <c r="J15" s="237" t="b">
        <f t="shared" si="2"/>
        <v>0</v>
      </c>
    </row>
    <row r="16" spans="1:10" ht="26.25" customHeight="1">
      <c r="A16" s="139">
        <f t="shared" si="1"/>
        <v>6</v>
      </c>
      <c r="B16" s="244"/>
      <c r="C16" s="245"/>
      <c r="D16" s="245"/>
      <c r="E16" s="246"/>
      <c r="F16" s="246"/>
      <c r="G16" s="247"/>
      <c r="H16" s="236">
        <f t="shared" si="0"/>
        <v>1</v>
      </c>
      <c r="I16" s="248"/>
      <c r="J16" s="237" t="b">
        <f t="shared" si="2"/>
        <v>0</v>
      </c>
    </row>
    <row r="17" spans="1:10" ht="26.25" customHeight="1">
      <c r="A17" s="139">
        <f t="shared" si="1"/>
        <v>7</v>
      </c>
      <c r="B17" s="244"/>
      <c r="C17" s="245"/>
      <c r="D17" s="245"/>
      <c r="E17" s="246"/>
      <c r="F17" s="246"/>
      <c r="G17" s="247"/>
      <c r="H17" s="236">
        <f t="shared" ref="H17:H20" si="3">DATEDIF(E17,F17,"D")+1</f>
        <v>1</v>
      </c>
      <c r="I17" s="248"/>
      <c r="J17" s="237" t="b">
        <f t="shared" si="2"/>
        <v>0</v>
      </c>
    </row>
    <row r="18" spans="1:10" ht="26.25" customHeight="1">
      <c r="A18" s="139">
        <f t="shared" si="1"/>
        <v>8</v>
      </c>
      <c r="B18" s="244"/>
      <c r="C18" s="245"/>
      <c r="D18" s="245"/>
      <c r="E18" s="246"/>
      <c r="F18" s="246"/>
      <c r="G18" s="247"/>
      <c r="H18" s="236">
        <f t="shared" si="3"/>
        <v>1</v>
      </c>
      <c r="I18" s="248"/>
      <c r="J18" s="237" t="b">
        <f t="shared" si="2"/>
        <v>0</v>
      </c>
    </row>
    <row r="19" spans="1:10" ht="26.25" customHeight="1">
      <c r="A19" s="139">
        <f t="shared" si="1"/>
        <v>9</v>
      </c>
      <c r="B19" s="244"/>
      <c r="C19" s="245"/>
      <c r="D19" s="245"/>
      <c r="E19" s="246"/>
      <c r="F19" s="246"/>
      <c r="G19" s="247"/>
      <c r="H19" s="236">
        <f t="shared" si="3"/>
        <v>1</v>
      </c>
      <c r="I19" s="248"/>
      <c r="J19" s="237" t="b">
        <f t="shared" si="2"/>
        <v>0</v>
      </c>
    </row>
    <row r="20" spans="1:10" ht="26.25" customHeight="1">
      <c r="A20" s="139">
        <f t="shared" si="1"/>
        <v>10</v>
      </c>
      <c r="B20" s="244"/>
      <c r="C20" s="245"/>
      <c r="D20" s="245"/>
      <c r="E20" s="246"/>
      <c r="F20" s="246"/>
      <c r="G20" s="247"/>
      <c r="H20" s="236">
        <f t="shared" si="3"/>
        <v>1</v>
      </c>
      <c r="I20" s="248"/>
      <c r="J20" s="237" t="b">
        <f t="shared" si="2"/>
        <v>0</v>
      </c>
    </row>
    <row r="21" spans="1:10" ht="26.25" customHeight="1">
      <c r="A21" s="139">
        <f t="shared" si="1"/>
        <v>11</v>
      </c>
      <c r="B21" s="244"/>
      <c r="C21" s="245"/>
      <c r="D21" s="245"/>
      <c r="E21" s="246"/>
      <c r="F21" s="246"/>
      <c r="G21" s="247"/>
      <c r="H21" s="236">
        <f>DATEDIF(E21,F21,"D")+1</f>
        <v>1</v>
      </c>
      <c r="I21" s="248"/>
      <c r="J21" s="237" t="b">
        <f t="shared" si="2"/>
        <v>0</v>
      </c>
    </row>
    <row r="22" spans="1:10" ht="26.25" customHeight="1">
      <c r="A22" s="139">
        <f t="shared" si="1"/>
        <v>12</v>
      </c>
      <c r="B22" s="244"/>
      <c r="C22" s="245"/>
      <c r="D22" s="245"/>
      <c r="E22" s="246"/>
      <c r="F22" s="246"/>
      <c r="G22" s="247"/>
      <c r="H22" s="236">
        <f t="shared" ref="H22:H26" si="4">DATEDIF(E22,F22,"D")+1</f>
        <v>1</v>
      </c>
      <c r="I22" s="248"/>
      <c r="J22" s="237" t="b">
        <f t="shared" si="2"/>
        <v>0</v>
      </c>
    </row>
    <row r="23" spans="1:10" ht="26.25" customHeight="1">
      <c r="A23" s="139">
        <f t="shared" si="1"/>
        <v>13</v>
      </c>
      <c r="B23" s="244"/>
      <c r="C23" s="245"/>
      <c r="D23" s="245"/>
      <c r="E23" s="246"/>
      <c r="F23" s="246"/>
      <c r="G23" s="247"/>
      <c r="H23" s="236">
        <f t="shared" si="4"/>
        <v>1</v>
      </c>
      <c r="I23" s="248"/>
      <c r="J23" s="237" t="b">
        <f t="shared" si="2"/>
        <v>0</v>
      </c>
    </row>
    <row r="24" spans="1:10" ht="26.25" customHeight="1">
      <c r="A24" s="139">
        <f t="shared" si="1"/>
        <v>14</v>
      </c>
      <c r="B24" s="244"/>
      <c r="C24" s="245"/>
      <c r="D24" s="245"/>
      <c r="E24" s="246"/>
      <c r="F24" s="246"/>
      <c r="G24" s="247"/>
      <c r="H24" s="236">
        <f t="shared" si="4"/>
        <v>1</v>
      </c>
      <c r="I24" s="248"/>
      <c r="J24" s="237" t="b">
        <f t="shared" si="2"/>
        <v>0</v>
      </c>
    </row>
    <row r="25" spans="1:10" ht="26.25" customHeight="1">
      <c r="A25" s="139">
        <f t="shared" si="1"/>
        <v>15</v>
      </c>
      <c r="B25" s="244"/>
      <c r="C25" s="245"/>
      <c r="D25" s="245"/>
      <c r="E25" s="246"/>
      <c r="F25" s="246"/>
      <c r="G25" s="247"/>
      <c r="H25" s="236">
        <f t="shared" si="4"/>
        <v>1</v>
      </c>
      <c r="I25" s="248"/>
      <c r="J25" s="237" t="b">
        <f t="shared" si="2"/>
        <v>0</v>
      </c>
    </row>
    <row r="26" spans="1:10" ht="26.25" customHeight="1">
      <c r="A26" s="139">
        <f t="shared" si="1"/>
        <v>16</v>
      </c>
      <c r="B26" s="244"/>
      <c r="C26" s="245"/>
      <c r="D26" s="245"/>
      <c r="E26" s="246"/>
      <c r="F26" s="246"/>
      <c r="G26" s="247"/>
      <c r="H26" s="236">
        <f t="shared" si="4"/>
        <v>1</v>
      </c>
      <c r="I26" s="248"/>
      <c r="J26" s="237" t="b">
        <f t="shared" si="2"/>
        <v>0</v>
      </c>
    </row>
    <row r="27" spans="1:10" ht="26.25" customHeight="1">
      <c r="A27" s="139">
        <f t="shared" si="1"/>
        <v>17</v>
      </c>
      <c r="B27" s="244"/>
      <c r="C27" s="245"/>
      <c r="D27" s="245"/>
      <c r="E27" s="246"/>
      <c r="F27" s="246"/>
      <c r="G27" s="247"/>
      <c r="H27" s="236">
        <f t="shared" si="0"/>
        <v>1</v>
      </c>
      <c r="I27" s="248"/>
      <c r="J27" s="237" t="b">
        <f t="shared" si="2"/>
        <v>0</v>
      </c>
    </row>
    <row r="28" spans="1:10" ht="26.25" customHeight="1">
      <c r="A28" s="139">
        <f t="shared" si="1"/>
        <v>18</v>
      </c>
      <c r="B28" s="244"/>
      <c r="C28" s="245"/>
      <c r="D28" s="245"/>
      <c r="E28" s="246"/>
      <c r="F28" s="246"/>
      <c r="G28" s="247"/>
      <c r="H28" s="236">
        <f t="shared" si="0"/>
        <v>1</v>
      </c>
      <c r="I28" s="248"/>
      <c r="J28" s="237" t="b">
        <f t="shared" si="2"/>
        <v>0</v>
      </c>
    </row>
    <row r="29" spans="1:10" ht="26.25" customHeight="1">
      <c r="A29" s="139">
        <f t="shared" si="1"/>
        <v>19</v>
      </c>
      <c r="B29" s="244"/>
      <c r="C29" s="245"/>
      <c r="D29" s="245"/>
      <c r="E29" s="246"/>
      <c r="F29" s="246"/>
      <c r="G29" s="247"/>
      <c r="H29" s="236">
        <f t="shared" si="0"/>
        <v>1</v>
      </c>
      <c r="I29" s="248"/>
      <c r="J29" s="237" t="b">
        <f t="shared" si="2"/>
        <v>0</v>
      </c>
    </row>
    <row r="30" spans="1:10" ht="26.25" customHeight="1">
      <c r="A30" s="139">
        <f t="shared" si="1"/>
        <v>20</v>
      </c>
      <c r="B30" s="244"/>
      <c r="C30" s="245"/>
      <c r="D30" s="245"/>
      <c r="E30" s="246"/>
      <c r="F30" s="246"/>
      <c r="G30" s="247"/>
      <c r="H30" s="236">
        <f t="shared" si="0"/>
        <v>1</v>
      </c>
      <c r="I30" s="248"/>
      <c r="J30" s="237" t="b">
        <f t="shared" si="2"/>
        <v>0</v>
      </c>
    </row>
    <row r="31" spans="1:10" ht="26.25" customHeight="1">
      <c r="A31" s="139">
        <f t="shared" si="1"/>
        <v>21</v>
      </c>
      <c r="B31" s="244"/>
      <c r="C31" s="245"/>
      <c r="D31" s="245"/>
      <c r="E31" s="246"/>
      <c r="F31" s="246"/>
      <c r="G31" s="247"/>
      <c r="H31" s="236">
        <f>DATEDIF(E31,F31,"D")+1</f>
        <v>1</v>
      </c>
      <c r="I31" s="248"/>
      <c r="J31" s="237" t="b">
        <f t="shared" si="2"/>
        <v>0</v>
      </c>
    </row>
    <row r="32" spans="1:10" ht="26.25" customHeight="1">
      <c r="A32" s="139">
        <f t="shared" si="1"/>
        <v>22</v>
      </c>
      <c r="B32" s="244"/>
      <c r="C32" s="245"/>
      <c r="D32" s="245"/>
      <c r="E32" s="246"/>
      <c r="F32" s="246"/>
      <c r="G32" s="247"/>
      <c r="H32" s="236">
        <f t="shared" ref="H32:H50" si="5">DATEDIF(E32,F32,"D")+1</f>
        <v>1</v>
      </c>
      <c r="I32" s="248"/>
      <c r="J32" s="237" t="b">
        <f t="shared" si="2"/>
        <v>0</v>
      </c>
    </row>
    <row r="33" spans="1:10" ht="26.25" customHeight="1">
      <c r="A33" s="139">
        <f t="shared" si="1"/>
        <v>23</v>
      </c>
      <c r="B33" s="244"/>
      <c r="C33" s="245"/>
      <c r="D33" s="245"/>
      <c r="E33" s="246"/>
      <c r="F33" s="246"/>
      <c r="G33" s="247"/>
      <c r="H33" s="236">
        <f t="shared" si="5"/>
        <v>1</v>
      </c>
      <c r="I33" s="248"/>
      <c r="J33" s="237" t="b">
        <f t="shared" si="2"/>
        <v>0</v>
      </c>
    </row>
    <row r="34" spans="1:10" ht="26.25" customHeight="1">
      <c r="A34" s="139">
        <f t="shared" si="1"/>
        <v>24</v>
      </c>
      <c r="B34" s="244"/>
      <c r="C34" s="245"/>
      <c r="D34" s="245"/>
      <c r="E34" s="246"/>
      <c r="F34" s="246"/>
      <c r="G34" s="247"/>
      <c r="H34" s="236">
        <f t="shared" si="5"/>
        <v>1</v>
      </c>
      <c r="I34" s="248"/>
      <c r="J34" s="237" t="b">
        <f t="shared" si="2"/>
        <v>0</v>
      </c>
    </row>
    <row r="35" spans="1:10" ht="26.25" customHeight="1">
      <c r="A35" s="139">
        <f t="shared" si="1"/>
        <v>25</v>
      </c>
      <c r="B35" s="244"/>
      <c r="C35" s="245"/>
      <c r="D35" s="245"/>
      <c r="E35" s="246"/>
      <c r="F35" s="246"/>
      <c r="G35" s="247"/>
      <c r="H35" s="236">
        <f t="shared" si="5"/>
        <v>1</v>
      </c>
      <c r="I35" s="248"/>
      <c r="J35" s="237" t="b">
        <f t="shared" si="2"/>
        <v>0</v>
      </c>
    </row>
    <row r="36" spans="1:10" ht="26.25" customHeight="1">
      <c r="A36" s="139">
        <f t="shared" si="1"/>
        <v>26</v>
      </c>
      <c r="B36" s="244"/>
      <c r="C36" s="245"/>
      <c r="D36" s="245"/>
      <c r="E36" s="246"/>
      <c r="F36" s="246"/>
      <c r="G36" s="247"/>
      <c r="H36" s="236">
        <f t="shared" si="5"/>
        <v>1</v>
      </c>
      <c r="I36" s="248"/>
      <c r="J36" s="237" t="b">
        <f t="shared" si="2"/>
        <v>0</v>
      </c>
    </row>
    <row r="37" spans="1:10" ht="26.25" customHeight="1">
      <c r="A37" s="139">
        <f t="shared" si="1"/>
        <v>27</v>
      </c>
      <c r="B37" s="244"/>
      <c r="C37" s="245"/>
      <c r="D37" s="245"/>
      <c r="E37" s="246"/>
      <c r="F37" s="246"/>
      <c r="G37" s="247"/>
      <c r="H37" s="236">
        <f t="shared" si="5"/>
        <v>1</v>
      </c>
      <c r="I37" s="248"/>
      <c r="J37" s="237" t="b">
        <f t="shared" si="2"/>
        <v>0</v>
      </c>
    </row>
    <row r="38" spans="1:10" ht="26.25" customHeight="1">
      <c r="A38" s="139">
        <f t="shared" si="1"/>
        <v>28</v>
      </c>
      <c r="B38" s="244"/>
      <c r="C38" s="245"/>
      <c r="D38" s="245"/>
      <c r="E38" s="246"/>
      <c r="F38" s="246"/>
      <c r="G38" s="247"/>
      <c r="H38" s="236">
        <f t="shared" si="5"/>
        <v>1</v>
      </c>
      <c r="I38" s="248"/>
      <c r="J38" s="237" t="b">
        <f t="shared" si="2"/>
        <v>0</v>
      </c>
    </row>
    <row r="39" spans="1:10" ht="26.25" customHeight="1">
      <c r="A39" s="139">
        <f t="shared" si="1"/>
        <v>29</v>
      </c>
      <c r="B39" s="244"/>
      <c r="C39" s="245"/>
      <c r="D39" s="245"/>
      <c r="E39" s="246"/>
      <c r="F39" s="246"/>
      <c r="G39" s="247"/>
      <c r="H39" s="236">
        <f t="shared" si="5"/>
        <v>1</v>
      </c>
      <c r="I39" s="248"/>
      <c r="J39" s="237" t="b">
        <f t="shared" si="2"/>
        <v>0</v>
      </c>
    </row>
    <row r="40" spans="1:10" ht="26.25" customHeight="1">
      <c r="A40" s="139">
        <f t="shared" si="1"/>
        <v>30</v>
      </c>
      <c r="B40" s="244"/>
      <c r="C40" s="245"/>
      <c r="D40" s="245"/>
      <c r="E40" s="246"/>
      <c r="F40" s="246"/>
      <c r="G40" s="247"/>
      <c r="H40" s="236">
        <f t="shared" si="5"/>
        <v>1</v>
      </c>
      <c r="I40" s="248"/>
      <c r="J40" s="237" t="b">
        <f t="shared" si="2"/>
        <v>0</v>
      </c>
    </row>
    <row r="41" spans="1:10" ht="26.25" customHeight="1">
      <c r="A41" s="139">
        <f t="shared" si="1"/>
        <v>31</v>
      </c>
      <c r="B41" s="244"/>
      <c r="C41" s="245"/>
      <c r="D41" s="245"/>
      <c r="E41" s="246"/>
      <c r="F41" s="246"/>
      <c r="G41" s="247"/>
      <c r="H41" s="236">
        <f>DATEDIF(E41,F41,"D")+1</f>
        <v>1</v>
      </c>
      <c r="I41" s="248"/>
      <c r="J41" s="237" t="b">
        <f t="shared" si="2"/>
        <v>0</v>
      </c>
    </row>
    <row r="42" spans="1:10" ht="26.25" customHeight="1">
      <c r="A42" s="139">
        <f t="shared" si="1"/>
        <v>32</v>
      </c>
      <c r="B42" s="244"/>
      <c r="C42" s="245"/>
      <c r="D42" s="245"/>
      <c r="E42" s="246"/>
      <c r="F42" s="246"/>
      <c r="G42" s="247"/>
      <c r="H42" s="236">
        <f t="shared" ref="H42:H49" si="6">DATEDIF(E42,F42,"D")+1</f>
        <v>1</v>
      </c>
      <c r="I42" s="248"/>
      <c r="J42" s="237" t="b">
        <f t="shared" si="2"/>
        <v>0</v>
      </c>
    </row>
    <row r="43" spans="1:10" ht="26.25" customHeight="1">
      <c r="A43" s="139">
        <f t="shared" si="1"/>
        <v>33</v>
      </c>
      <c r="B43" s="244"/>
      <c r="C43" s="245"/>
      <c r="D43" s="245"/>
      <c r="E43" s="246"/>
      <c r="F43" s="246"/>
      <c r="G43" s="247"/>
      <c r="H43" s="236">
        <f t="shared" si="6"/>
        <v>1</v>
      </c>
      <c r="I43" s="248"/>
      <c r="J43" s="237" t="b">
        <f t="shared" si="2"/>
        <v>0</v>
      </c>
    </row>
    <row r="44" spans="1:10" ht="26.25" customHeight="1">
      <c r="A44" s="139">
        <f t="shared" si="1"/>
        <v>34</v>
      </c>
      <c r="B44" s="244"/>
      <c r="C44" s="245"/>
      <c r="D44" s="245"/>
      <c r="E44" s="246"/>
      <c r="F44" s="246"/>
      <c r="G44" s="247"/>
      <c r="H44" s="236">
        <f t="shared" si="6"/>
        <v>1</v>
      </c>
      <c r="I44" s="248"/>
      <c r="J44" s="237" t="b">
        <f t="shared" si="2"/>
        <v>0</v>
      </c>
    </row>
    <row r="45" spans="1:10" ht="26.25" customHeight="1">
      <c r="A45" s="139">
        <f t="shared" si="1"/>
        <v>35</v>
      </c>
      <c r="B45" s="244"/>
      <c r="C45" s="245"/>
      <c r="D45" s="245"/>
      <c r="E45" s="246"/>
      <c r="F45" s="246"/>
      <c r="G45" s="247"/>
      <c r="H45" s="236">
        <f t="shared" si="6"/>
        <v>1</v>
      </c>
      <c r="I45" s="248"/>
      <c r="J45" s="237" t="b">
        <f t="shared" si="2"/>
        <v>0</v>
      </c>
    </row>
    <row r="46" spans="1:10" ht="26.25" customHeight="1">
      <c r="A46" s="139">
        <f t="shared" si="1"/>
        <v>36</v>
      </c>
      <c r="B46" s="244"/>
      <c r="C46" s="245"/>
      <c r="D46" s="245"/>
      <c r="E46" s="246"/>
      <c r="F46" s="246"/>
      <c r="G46" s="247"/>
      <c r="H46" s="236">
        <f t="shared" si="6"/>
        <v>1</v>
      </c>
      <c r="I46" s="248"/>
      <c r="J46" s="237" t="b">
        <f t="shared" si="2"/>
        <v>0</v>
      </c>
    </row>
    <row r="47" spans="1:10" ht="26.25" customHeight="1">
      <c r="A47" s="139">
        <f t="shared" si="1"/>
        <v>37</v>
      </c>
      <c r="B47" s="244"/>
      <c r="C47" s="245"/>
      <c r="D47" s="245"/>
      <c r="E47" s="246"/>
      <c r="F47" s="246"/>
      <c r="G47" s="247"/>
      <c r="H47" s="236">
        <f t="shared" si="6"/>
        <v>1</v>
      </c>
      <c r="I47" s="248"/>
      <c r="J47" s="237" t="b">
        <f t="shared" si="2"/>
        <v>0</v>
      </c>
    </row>
    <row r="48" spans="1:10" ht="26.25" customHeight="1">
      <c r="A48" s="139">
        <f t="shared" si="1"/>
        <v>38</v>
      </c>
      <c r="B48" s="244"/>
      <c r="C48" s="245"/>
      <c r="D48" s="245"/>
      <c r="E48" s="246"/>
      <c r="F48" s="246"/>
      <c r="G48" s="247"/>
      <c r="H48" s="236">
        <f t="shared" si="6"/>
        <v>1</v>
      </c>
      <c r="I48" s="248"/>
      <c r="J48" s="237" t="b">
        <f t="shared" si="2"/>
        <v>0</v>
      </c>
    </row>
    <row r="49" spans="1:10" ht="26.25" customHeight="1">
      <c r="A49" s="139">
        <f t="shared" si="1"/>
        <v>39</v>
      </c>
      <c r="B49" s="244"/>
      <c r="C49" s="245"/>
      <c r="D49" s="245"/>
      <c r="E49" s="246"/>
      <c r="F49" s="246"/>
      <c r="G49" s="247"/>
      <c r="H49" s="236">
        <f t="shared" si="6"/>
        <v>1</v>
      </c>
      <c r="I49" s="248"/>
      <c r="J49" s="237" t="b">
        <f t="shared" si="2"/>
        <v>0</v>
      </c>
    </row>
    <row r="50" spans="1:10" ht="26.25" customHeight="1">
      <c r="A50" s="139">
        <f t="shared" si="1"/>
        <v>40</v>
      </c>
      <c r="B50" s="244"/>
      <c r="C50" s="245"/>
      <c r="D50" s="245"/>
      <c r="E50" s="246"/>
      <c r="F50" s="246"/>
      <c r="G50" s="247"/>
      <c r="H50" s="236">
        <f t="shared" si="5"/>
        <v>1</v>
      </c>
      <c r="I50" s="248"/>
      <c r="J50" s="237" t="b">
        <f t="shared" si="2"/>
        <v>0</v>
      </c>
    </row>
    <row r="51" spans="1:10" ht="26.25" customHeight="1">
      <c r="A51" s="139">
        <f t="shared" si="1"/>
        <v>41</v>
      </c>
      <c r="B51" s="244"/>
      <c r="C51" s="245"/>
      <c r="D51" s="245"/>
      <c r="E51" s="246"/>
      <c r="F51" s="246"/>
      <c r="G51" s="247"/>
      <c r="H51" s="236">
        <f t="shared" si="0"/>
        <v>1</v>
      </c>
      <c r="I51" s="248"/>
      <c r="J51" s="237" t="b">
        <f t="shared" si="2"/>
        <v>0</v>
      </c>
    </row>
    <row r="52" spans="1:10" ht="26.25" customHeight="1">
      <c r="A52" s="139">
        <f t="shared" si="1"/>
        <v>42</v>
      </c>
      <c r="B52" s="244"/>
      <c r="C52" s="245"/>
      <c r="D52" s="245"/>
      <c r="E52" s="246"/>
      <c r="F52" s="246"/>
      <c r="G52" s="247"/>
      <c r="H52" s="236">
        <f t="shared" si="0"/>
        <v>1</v>
      </c>
      <c r="I52" s="248"/>
      <c r="J52" s="237" t="b">
        <f t="shared" si="2"/>
        <v>0</v>
      </c>
    </row>
    <row r="53" spans="1:10" ht="26.25" customHeight="1">
      <c r="A53" s="139">
        <f t="shared" si="1"/>
        <v>43</v>
      </c>
      <c r="B53" s="244"/>
      <c r="C53" s="245"/>
      <c r="D53" s="245"/>
      <c r="E53" s="246"/>
      <c r="F53" s="246"/>
      <c r="G53" s="247"/>
      <c r="H53" s="236">
        <f t="shared" si="0"/>
        <v>1</v>
      </c>
      <c r="I53" s="248"/>
      <c r="J53" s="237" t="b">
        <f t="shared" si="2"/>
        <v>0</v>
      </c>
    </row>
    <row r="54" spans="1:10" ht="26.25" customHeight="1">
      <c r="A54" s="139">
        <f t="shared" si="1"/>
        <v>44</v>
      </c>
      <c r="B54" s="244"/>
      <c r="C54" s="245"/>
      <c r="D54" s="245"/>
      <c r="E54" s="246"/>
      <c r="F54" s="246"/>
      <c r="G54" s="247"/>
      <c r="H54" s="236">
        <f t="shared" si="0"/>
        <v>1</v>
      </c>
      <c r="I54" s="248"/>
      <c r="J54" s="237" t="b">
        <f t="shared" si="2"/>
        <v>0</v>
      </c>
    </row>
    <row r="55" spans="1:10" ht="26.25" customHeight="1">
      <c r="A55" s="139">
        <f t="shared" si="1"/>
        <v>45</v>
      </c>
      <c r="B55" s="244"/>
      <c r="C55" s="245"/>
      <c r="D55" s="245"/>
      <c r="E55" s="246"/>
      <c r="F55" s="246"/>
      <c r="G55" s="247"/>
      <c r="H55" s="236">
        <f t="shared" si="0"/>
        <v>1</v>
      </c>
      <c r="I55" s="248"/>
      <c r="J55" s="237" t="b">
        <f t="shared" si="2"/>
        <v>0</v>
      </c>
    </row>
    <row r="56" spans="1:10" ht="26.25" customHeight="1">
      <c r="A56" s="139">
        <f t="shared" si="1"/>
        <v>46</v>
      </c>
      <c r="B56" s="244"/>
      <c r="C56" s="245"/>
      <c r="D56" s="245"/>
      <c r="E56" s="246"/>
      <c r="F56" s="246"/>
      <c r="G56" s="247"/>
      <c r="H56" s="236">
        <f t="shared" si="0"/>
        <v>1</v>
      </c>
      <c r="I56" s="248"/>
      <c r="J56" s="237" t="b">
        <f t="shared" si="2"/>
        <v>0</v>
      </c>
    </row>
    <row r="57" spans="1:10" ht="26.25" customHeight="1">
      <c r="A57" s="139">
        <f t="shared" si="1"/>
        <v>47</v>
      </c>
      <c r="B57" s="244"/>
      <c r="C57" s="245"/>
      <c r="D57" s="245"/>
      <c r="E57" s="246"/>
      <c r="F57" s="246"/>
      <c r="G57" s="247"/>
      <c r="H57" s="236">
        <f t="shared" si="0"/>
        <v>1</v>
      </c>
      <c r="I57" s="248"/>
      <c r="J57" s="237" t="b">
        <f t="shared" si="2"/>
        <v>0</v>
      </c>
    </row>
    <row r="58" spans="1:10" ht="26.25" customHeight="1">
      <c r="A58" s="139">
        <f t="shared" si="1"/>
        <v>48</v>
      </c>
      <c r="B58" s="244"/>
      <c r="C58" s="245"/>
      <c r="D58" s="245"/>
      <c r="E58" s="246"/>
      <c r="F58" s="246"/>
      <c r="G58" s="247"/>
      <c r="H58" s="236">
        <f t="shared" si="0"/>
        <v>1</v>
      </c>
      <c r="I58" s="248"/>
      <c r="J58" s="237" t="b">
        <f t="shared" si="2"/>
        <v>0</v>
      </c>
    </row>
    <row r="59" spans="1:10" ht="26.25" customHeight="1">
      <c r="A59" s="139">
        <f t="shared" si="1"/>
        <v>49</v>
      </c>
      <c r="B59" s="244"/>
      <c r="C59" s="245"/>
      <c r="D59" s="245"/>
      <c r="E59" s="246"/>
      <c r="F59" s="246"/>
      <c r="G59" s="247"/>
      <c r="H59" s="236">
        <f t="shared" si="0"/>
        <v>1</v>
      </c>
      <c r="I59" s="248"/>
      <c r="J59" s="237" t="b">
        <f t="shared" si="2"/>
        <v>0</v>
      </c>
    </row>
    <row r="60" spans="1:10" ht="26.25" customHeight="1">
      <c r="A60" s="139">
        <f t="shared" si="1"/>
        <v>50</v>
      </c>
      <c r="B60" s="244"/>
      <c r="C60" s="245"/>
      <c r="D60" s="245"/>
      <c r="E60" s="246"/>
      <c r="F60" s="246"/>
      <c r="G60" s="247"/>
      <c r="H60" s="236">
        <f t="shared" si="0"/>
        <v>1</v>
      </c>
      <c r="I60" s="248"/>
      <c r="J60" s="237" t="b">
        <f t="shared" si="2"/>
        <v>0</v>
      </c>
    </row>
    <row r="61" spans="1:10" ht="26.25" customHeight="1">
      <c r="A61" s="139">
        <f t="shared" si="1"/>
        <v>51</v>
      </c>
      <c r="B61" s="244"/>
      <c r="C61" s="245"/>
      <c r="D61" s="245"/>
      <c r="E61" s="246"/>
      <c r="F61" s="246"/>
      <c r="G61" s="247"/>
      <c r="H61" s="236">
        <f t="shared" si="0"/>
        <v>1</v>
      </c>
      <c r="I61" s="248"/>
      <c r="J61" s="237" t="b">
        <f t="shared" si="2"/>
        <v>0</v>
      </c>
    </row>
    <row r="62" spans="1:10" ht="26.25" customHeight="1">
      <c r="A62" s="139">
        <f t="shared" si="1"/>
        <v>52</v>
      </c>
      <c r="B62" s="244"/>
      <c r="C62" s="245"/>
      <c r="D62" s="245"/>
      <c r="E62" s="246"/>
      <c r="F62" s="246"/>
      <c r="G62" s="247"/>
      <c r="H62" s="236">
        <f t="shared" si="0"/>
        <v>1</v>
      </c>
      <c r="I62" s="248"/>
      <c r="J62" s="237" t="b">
        <f t="shared" si="2"/>
        <v>0</v>
      </c>
    </row>
    <row r="63" spans="1:10" ht="26.25" customHeight="1">
      <c r="A63" s="139">
        <f t="shared" si="1"/>
        <v>53</v>
      </c>
      <c r="B63" s="244"/>
      <c r="C63" s="245"/>
      <c r="D63" s="245"/>
      <c r="E63" s="246"/>
      <c r="F63" s="246"/>
      <c r="G63" s="247"/>
      <c r="H63" s="236">
        <f t="shared" si="0"/>
        <v>1</v>
      </c>
      <c r="I63" s="248"/>
      <c r="J63" s="237" t="b">
        <f t="shared" si="2"/>
        <v>0</v>
      </c>
    </row>
    <row r="64" spans="1:10" ht="26.25" customHeight="1">
      <c r="A64" s="139">
        <f t="shared" si="1"/>
        <v>54</v>
      </c>
      <c r="B64" s="244"/>
      <c r="C64" s="245"/>
      <c r="D64" s="245"/>
      <c r="E64" s="246"/>
      <c r="F64" s="246"/>
      <c r="G64" s="247"/>
      <c r="H64" s="236">
        <f t="shared" ref="H64:H68" si="7">DATEDIF(E64,F64,"D")+1</f>
        <v>1</v>
      </c>
      <c r="I64" s="248"/>
      <c r="J64" s="237" t="b">
        <f t="shared" si="2"/>
        <v>0</v>
      </c>
    </row>
    <row r="65" spans="1:10" ht="26.25" customHeight="1">
      <c r="A65" s="139">
        <f t="shared" si="1"/>
        <v>55</v>
      </c>
      <c r="B65" s="244"/>
      <c r="C65" s="245"/>
      <c r="D65" s="245"/>
      <c r="E65" s="246"/>
      <c r="F65" s="246"/>
      <c r="G65" s="247"/>
      <c r="H65" s="236">
        <f t="shared" si="7"/>
        <v>1</v>
      </c>
      <c r="I65" s="248"/>
      <c r="J65" s="237" t="b">
        <f t="shared" si="2"/>
        <v>0</v>
      </c>
    </row>
    <row r="66" spans="1:10" ht="26.25" customHeight="1">
      <c r="A66" s="139">
        <f t="shared" si="1"/>
        <v>56</v>
      </c>
      <c r="B66" s="244"/>
      <c r="C66" s="245"/>
      <c r="D66" s="245"/>
      <c r="E66" s="246"/>
      <c r="F66" s="246"/>
      <c r="G66" s="247"/>
      <c r="H66" s="236">
        <f t="shared" si="7"/>
        <v>1</v>
      </c>
      <c r="I66" s="248"/>
      <c r="J66" s="237" t="b">
        <f t="shared" si="2"/>
        <v>0</v>
      </c>
    </row>
    <row r="67" spans="1:10" ht="26.25" customHeight="1">
      <c r="A67" s="139">
        <f t="shared" si="1"/>
        <v>57</v>
      </c>
      <c r="B67" s="244"/>
      <c r="C67" s="245"/>
      <c r="D67" s="245"/>
      <c r="E67" s="246"/>
      <c r="F67" s="246"/>
      <c r="G67" s="247"/>
      <c r="H67" s="236">
        <f t="shared" si="7"/>
        <v>1</v>
      </c>
      <c r="I67" s="248"/>
      <c r="J67" s="237" t="b">
        <f t="shared" si="2"/>
        <v>0</v>
      </c>
    </row>
    <row r="68" spans="1:10" ht="26.25" customHeight="1">
      <c r="A68" s="139">
        <f t="shared" si="1"/>
        <v>58</v>
      </c>
      <c r="B68" s="244"/>
      <c r="C68" s="245"/>
      <c r="D68" s="245"/>
      <c r="E68" s="246"/>
      <c r="F68" s="246"/>
      <c r="G68" s="247"/>
      <c r="H68" s="236">
        <f t="shared" si="7"/>
        <v>1</v>
      </c>
      <c r="I68" s="248"/>
      <c r="J68" s="237" t="b">
        <f t="shared" si="2"/>
        <v>0</v>
      </c>
    </row>
    <row r="69" spans="1:10" ht="26.25" customHeight="1">
      <c r="A69" s="139">
        <f t="shared" si="1"/>
        <v>59</v>
      </c>
      <c r="B69" s="244"/>
      <c r="C69" s="245"/>
      <c r="D69" s="245"/>
      <c r="E69" s="246"/>
      <c r="F69" s="246"/>
      <c r="G69" s="247"/>
      <c r="H69" s="236">
        <f t="shared" si="0"/>
        <v>1</v>
      </c>
      <c r="I69" s="248"/>
      <c r="J69" s="237" t="b">
        <f t="shared" si="2"/>
        <v>0</v>
      </c>
    </row>
    <row r="70" spans="1:10" ht="26.25" customHeight="1">
      <c r="A70" s="139">
        <f t="shared" si="1"/>
        <v>60</v>
      </c>
      <c r="B70" s="244"/>
      <c r="C70" s="245"/>
      <c r="D70" s="245"/>
      <c r="E70" s="246"/>
      <c r="F70" s="246"/>
      <c r="G70" s="247"/>
      <c r="H70" s="236">
        <f t="shared" si="0"/>
        <v>1</v>
      </c>
      <c r="I70" s="248"/>
      <c r="J70" s="237" t="b">
        <f t="shared" si="2"/>
        <v>0</v>
      </c>
    </row>
    <row r="71" spans="1:10" ht="20.25" customHeight="1">
      <c r="A71" s="462"/>
      <c r="B71" s="463"/>
      <c r="C71" s="463"/>
      <c r="D71" s="463"/>
      <c r="E71" s="463"/>
      <c r="F71" s="463"/>
      <c r="G71" s="464"/>
      <c r="H71" s="464"/>
      <c r="I71" s="464"/>
      <c r="J71" s="464"/>
    </row>
  </sheetData>
  <mergeCells count="18">
    <mergeCell ref="A7:E7"/>
    <mergeCell ref="E8:E9"/>
    <mergeCell ref="A71:J71"/>
    <mergeCell ref="A8:A9"/>
    <mergeCell ref="A2:J2"/>
    <mergeCell ref="B8:B9"/>
    <mergeCell ref="I8:I9"/>
    <mergeCell ref="H7:I7"/>
    <mergeCell ref="H8:H9"/>
    <mergeCell ref="J8:J9"/>
    <mergeCell ref="F8:G8"/>
    <mergeCell ref="C8:C9"/>
    <mergeCell ref="D8:D9"/>
    <mergeCell ref="A4:B4"/>
    <mergeCell ref="C4:E4"/>
    <mergeCell ref="G4:H4"/>
    <mergeCell ref="H5:I6"/>
    <mergeCell ref="A6:E6"/>
  </mergeCells>
  <phoneticPr fontId="3"/>
  <conditionalFormatting sqref="B11:B16 B50:B70 B27:B39">
    <cfRule type="duplicateValues" dxfId="16" priority="13"/>
  </conditionalFormatting>
  <conditionalFormatting sqref="B40:B49">
    <cfRule type="duplicateValues" dxfId="15" priority="12"/>
  </conditionalFormatting>
  <conditionalFormatting sqref="B17:B26">
    <cfRule type="duplicateValues" dxfId="14" priority="11"/>
  </conditionalFormatting>
  <conditionalFormatting sqref="B11:B70">
    <cfRule type="duplicateValues" dxfId="13" priority="10"/>
  </conditionalFormatting>
  <conditionalFormatting sqref="G11:G70">
    <cfRule type="cellIs" dxfId="12" priority="1" operator="equal">
      <formula>"回復(R5.1月以降の無症状者）"</formula>
    </cfRule>
    <cfRule type="cellIs" dxfId="11" priority="2" operator="equal">
      <formula>"施設内死亡(R4.10月以降に発症)"</formula>
    </cfRule>
    <cfRule type="cellIs" dxfId="10" priority="3" operator="equal">
      <formula>"入院"</formula>
    </cfRule>
    <cfRule type="cellIs" dxfId="9" priority="4" operator="equal">
      <formula>"回復(R5.1月以降の無症状者）"</formula>
    </cfRule>
    <cfRule type="containsText" dxfId="8" priority="5" operator="containsText" text="回復(R4.10月以降に発症）">
      <formula>NOT(ISERROR(SEARCH("回復(R4.10月以降に発症）",G11)))</formula>
    </cfRule>
  </conditionalFormatting>
  <dataValidations xWindow="333" yWindow="425" count="3">
    <dataValidation type="list" allowBlank="1" showInputMessage="1" showErrorMessage="1" sqref="G10">
      <formula1>"回復(R4.9月末までに発症),回復(R4.10月以降に発症),入院,施設内死亡(R4.9月末までに発症),施設内死亡(R4.10月以降に発症)"</formula1>
    </dataValidation>
    <dataValidation type="list" allowBlank="1" showInputMessage="1" showErrorMessage="1" sqref="G12:G70">
      <formula1>"回復(R4.9月末までに発症）,回復(R4.10月以降に発症）, 回復(R5.1月以降の無症状者）,入院,施設内死亡(R4.9月末までに発症),施設内死亡(R4.10月以降に発症)"</formula1>
    </dataValidation>
    <dataValidation type="list" allowBlank="1" showInputMessage="1" showErrorMessage="1" promptTitle="要確認！" prompt="★R4.10月以降の発症者は原則10日以内(10万円以下)です。J列10万円以下になるよう、F列療養満了日を調整してください。_x000a_★R5.1月以降の無症状者は原則7日以内(7万円以下)です。J列7万円以下になるよう、F列療養満了日を調整してください。　　　　　　　　　　　　　　　　　　　　　　　　　　　　　　　　　　　　　　　　　　　　　　　　　　　　　　　　　　　　　　　　　　　　　　　　　　　　　　　　　　　　　　　　　　　　　　　　　　　_x000a_　　_x000a__x000a__x000a_" sqref="G11">
      <formula1>"回復(R4.9月末までに発症）,回復(R4.10月以降に発症）, 回復(R5.1月以降の無症状者）,入院,施設内死亡(R4.9月末までに発症),施設内死亡(R4.10月以降に発症)"</formula1>
    </dataValidation>
  </dataValidations>
  <pageMargins left="0.39370078740157483" right="0.39370078740157483" top="0.39370078740157483" bottom="0.19685039370078741" header="0.31496062992125984" footer="0.31496062992125984"/>
  <pageSetup paperSize="9" scale="74" orientation="portrait" r:id="rId1"/>
  <drawing r:id="rId2"/>
  <legacyDrawing r:id="rId3"/>
  <extLst>
    <ext xmlns:x14="http://schemas.microsoft.com/office/spreadsheetml/2009/9/main" uri="{CCE6A557-97BC-4b89-ADB6-D9C93CAAB3DF}">
      <x14:dataValidations xmlns:xm="http://schemas.microsoft.com/office/excel/2006/main" xWindow="333" yWindow="425" count="1">
        <x14:dataValidation type="list" allowBlank="1" showInputMessage="1" showErrorMessage="1">
          <x14:formula1>
            <xm:f>削除不可!$C$24:$C$32</xm:f>
          </x14:formula1>
          <xm:sqref>G4:H4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1"/>
  <sheetViews>
    <sheetView view="pageBreakPreview" topLeftCell="A13" zoomScale="85" zoomScaleNormal="100" zoomScaleSheetLayoutView="85" workbookViewId="0">
      <selection activeCell="C15" sqref="C15"/>
    </sheetView>
  </sheetViews>
  <sheetFormatPr defaultRowHeight="14.25"/>
  <cols>
    <col min="1" max="1" width="4.125" style="153" customWidth="1"/>
    <col min="2" max="2" width="20.375" style="153" customWidth="1"/>
    <col min="3" max="6" width="17.25" style="152" customWidth="1"/>
    <col min="7" max="8" width="3.375" style="152" customWidth="1"/>
    <col min="9" max="9" width="11.625" style="152" customWidth="1"/>
    <col min="10" max="11" width="15.875" style="152" customWidth="1"/>
    <col min="12" max="26" width="9.625" style="152" customWidth="1"/>
    <col min="27" max="16384" width="9" style="152"/>
  </cols>
  <sheetData>
    <row r="1" spans="1:28" ht="21" customHeight="1">
      <c r="A1" s="150" t="s">
        <v>333</v>
      </c>
      <c r="B1" s="151"/>
    </row>
    <row r="2" spans="1:28" ht="32.25" customHeight="1">
      <c r="A2" s="503" t="s">
        <v>273</v>
      </c>
      <c r="B2" s="504"/>
      <c r="C2" s="504"/>
      <c r="D2" s="504"/>
      <c r="E2" s="504"/>
      <c r="F2" s="504"/>
      <c r="G2" s="214"/>
    </row>
    <row r="3" spans="1:28" ht="16.5" customHeight="1"/>
    <row r="4" spans="1:28" s="129" customFormat="1" ht="16.5" customHeight="1">
      <c r="A4" s="505" t="s">
        <v>126</v>
      </c>
      <c r="B4" s="506"/>
      <c r="C4" s="509">
        <f>別紙４!G4</f>
        <v>0</v>
      </c>
      <c r="D4" s="510"/>
      <c r="E4" s="138" t="s">
        <v>190</v>
      </c>
      <c r="F4" s="183">
        <f>別紙４!J4</f>
        <v>0</v>
      </c>
      <c r="G4" s="170"/>
    </row>
    <row r="5" spans="1:28" s="129" customFormat="1" ht="16.5" customHeight="1">
      <c r="A5" s="507"/>
      <c r="B5" s="508"/>
      <c r="C5" s="511"/>
      <c r="D5" s="512"/>
      <c r="E5" s="138" t="s">
        <v>201</v>
      </c>
      <c r="F5" s="183" t="str">
        <f>IF(F4&gt;=30,"5","2")</f>
        <v>2</v>
      </c>
      <c r="G5" s="170"/>
      <c r="H5" s="496" t="s">
        <v>237</v>
      </c>
      <c r="I5" s="497"/>
      <c r="J5" s="497"/>
      <c r="K5" s="497"/>
      <c r="L5" s="497"/>
      <c r="M5" s="497"/>
      <c r="N5" s="497"/>
      <c r="O5" s="497"/>
      <c r="P5" s="497"/>
      <c r="Q5" s="497"/>
      <c r="R5" s="497"/>
      <c r="S5" s="497"/>
      <c r="T5" s="497"/>
      <c r="U5" s="497"/>
      <c r="V5" s="497"/>
      <c r="W5" s="497"/>
      <c r="X5" s="497"/>
      <c r="Y5" s="497"/>
      <c r="Z5" s="497"/>
    </row>
    <row r="6" spans="1:28" s="129" customFormat="1" ht="12.75" customHeight="1">
      <c r="A6" s="156"/>
      <c r="B6" s="148"/>
      <c r="C6" s="149"/>
      <c r="D6" s="158"/>
      <c r="E6" s="157"/>
      <c r="F6" s="161"/>
      <c r="G6" s="171"/>
      <c r="H6" s="497"/>
      <c r="I6" s="497"/>
      <c r="J6" s="497"/>
      <c r="K6" s="497"/>
      <c r="L6" s="497"/>
      <c r="M6" s="497"/>
      <c r="N6" s="497"/>
      <c r="O6" s="497"/>
      <c r="P6" s="497"/>
      <c r="Q6" s="497"/>
      <c r="R6" s="497"/>
      <c r="S6" s="497"/>
      <c r="T6" s="497"/>
      <c r="U6" s="497"/>
      <c r="V6" s="497"/>
      <c r="W6" s="497"/>
      <c r="X6" s="497"/>
      <c r="Y6" s="497"/>
      <c r="Z6" s="497"/>
    </row>
    <row r="7" spans="1:28" ht="25.5" customHeight="1">
      <c r="A7" s="491" t="s">
        <v>202</v>
      </c>
      <c r="B7" s="513"/>
      <c r="C7" s="154" t="s">
        <v>200</v>
      </c>
      <c r="D7" s="166">
        <v>44588</v>
      </c>
      <c r="E7" s="154" t="s">
        <v>225</v>
      </c>
      <c r="F7" s="199">
        <v>45016</v>
      </c>
      <c r="G7" s="169"/>
      <c r="H7" s="497"/>
      <c r="I7" s="497"/>
      <c r="J7" s="497"/>
      <c r="K7" s="497"/>
      <c r="L7" s="497"/>
      <c r="M7" s="497"/>
      <c r="N7" s="497"/>
      <c r="O7" s="497"/>
      <c r="P7" s="497"/>
      <c r="Q7" s="497"/>
      <c r="R7" s="497"/>
      <c r="S7" s="497"/>
      <c r="T7" s="497"/>
      <c r="U7" s="497"/>
      <c r="V7" s="497"/>
      <c r="W7" s="497"/>
      <c r="X7" s="497"/>
      <c r="Y7" s="497"/>
      <c r="Z7" s="497"/>
    </row>
    <row r="8" spans="1:28" ht="25.5" customHeight="1">
      <c r="A8" s="491" t="s">
        <v>206</v>
      </c>
      <c r="B8" s="513"/>
      <c r="C8" s="154" t="s">
        <v>207</v>
      </c>
      <c r="D8" s="166">
        <f>MIN(J12:J71)</f>
        <v>0</v>
      </c>
      <c r="E8" s="154" t="s">
        <v>208</v>
      </c>
      <c r="F8" s="167">
        <f>MAX(K12:K71)</f>
        <v>0</v>
      </c>
      <c r="G8" s="169"/>
      <c r="H8" s="497"/>
      <c r="I8" s="497"/>
      <c r="J8" s="497"/>
      <c r="K8" s="497"/>
      <c r="L8" s="497"/>
      <c r="M8" s="497"/>
      <c r="N8" s="497"/>
      <c r="O8" s="497"/>
      <c r="P8" s="497"/>
      <c r="Q8" s="497"/>
      <c r="R8" s="497"/>
      <c r="S8" s="497"/>
      <c r="T8" s="497"/>
      <c r="U8" s="497"/>
      <c r="V8" s="497"/>
      <c r="W8" s="497"/>
      <c r="X8" s="497"/>
      <c r="Y8" s="497"/>
      <c r="Z8" s="497"/>
    </row>
    <row r="9" spans="1:28" ht="9.75" customHeight="1">
      <c r="H9" s="497"/>
      <c r="I9" s="497"/>
      <c r="J9" s="497"/>
      <c r="K9" s="497"/>
      <c r="L9" s="497"/>
      <c r="M9" s="497"/>
      <c r="N9" s="497"/>
      <c r="O9" s="497"/>
      <c r="P9" s="497"/>
      <c r="Q9" s="497"/>
      <c r="R9" s="497"/>
      <c r="S9" s="497"/>
      <c r="T9" s="497"/>
      <c r="U9" s="497"/>
      <c r="V9" s="497"/>
      <c r="W9" s="497"/>
      <c r="X9" s="497"/>
      <c r="Y9" s="497"/>
      <c r="Z9" s="497"/>
    </row>
    <row r="10" spans="1:28" ht="24" customHeight="1">
      <c r="A10" s="498" t="s">
        <v>205</v>
      </c>
      <c r="B10" s="498"/>
      <c r="C10" s="499"/>
      <c r="D10" s="499"/>
      <c r="E10" s="499"/>
      <c r="F10" s="499"/>
      <c r="G10" s="168"/>
      <c r="H10" s="489" t="s">
        <v>193</v>
      </c>
      <c r="I10" s="490" t="s">
        <v>166</v>
      </c>
      <c r="J10" s="491" t="s">
        <v>214</v>
      </c>
      <c r="K10" s="492"/>
      <c r="L10" s="493" t="s">
        <v>226</v>
      </c>
      <c r="M10" s="494"/>
      <c r="N10" s="494"/>
      <c r="O10" s="494"/>
      <c r="P10" s="494"/>
      <c r="Q10" s="494"/>
      <c r="R10" s="494"/>
      <c r="S10" s="494"/>
      <c r="T10" s="494"/>
      <c r="U10" s="494"/>
      <c r="V10" s="494"/>
      <c r="W10" s="494"/>
      <c r="X10" s="494"/>
      <c r="Y10" s="494"/>
      <c r="Z10" s="495"/>
    </row>
    <row r="11" spans="1:28" ht="16.5" customHeight="1">
      <c r="A11" s="163" t="s">
        <v>193</v>
      </c>
      <c r="B11" s="165" t="s">
        <v>209</v>
      </c>
      <c r="C11" s="163" t="s">
        <v>204</v>
      </c>
      <c r="D11" s="163" t="s">
        <v>203</v>
      </c>
      <c r="E11" s="163" t="s">
        <v>211</v>
      </c>
      <c r="F11" s="164"/>
      <c r="G11" s="164"/>
      <c r="H11" s="466"/>
      <c r="I11" s="471"/>
      <c r="J11" s="163" t="s">
        <v>213</v>
      </c>
      <c r="K11" s="172" t="s">
        <v>208</v>
      </c>
      <c r="L11" s="174" t="s">
        <v>215</v>
      </c>
      <c r="M11" s="175" t="s">
        <v>216</v>
      </c>
      <c r="N11" s="175" t="s">
        <v>217</v>
      </c>
      <c r="O11" s="175" t="s">
        <v>218</v>
      </c>
      <c r="P11" s="175" t="s">
        <v>219</v>
      </c>
      <c r="Q11" s="175" t="s">
        <v>220</v>
      </c>
      <c r="R11" s="175" t="s">
        <v>221</v>
      </c>
      <c r="S11" s="175" t="s">
        <v>222</v>
      </c>
      <c r="T11" s="175" t="s">
        <v>223</v>
      </c>
      <c r="U11" s="175" t="s">
        <v>227</v>
      </c>
      <c r="V11" s="175" t="s">
        <v>228</v>
      </c>
      <c r="W11" s="175" t="s">
        <v>229</v>
      </c>
      <c r="X11" s="175" t="s">
        <v>230</v>
      </c>
      <c r="Y11" s="175" t="s">
        <v>231</v>
      </c>
      <c r="Z11" s="175" t="s">
        <v>232</v>
      </c>
    </row>
    <row r="12" spans="1:28" ht="16.5" customHeight="1">
      <c r="A12" s="184">
        <f>ROW()-11</f>
        <v>1</v>
      </c>
      <c r="B12" s="167">
        <f>IF($D$8+ROW(B11)-11&gt;$F$8,"",$D$8+ROW(B11)-11)</f>
        <v>0</v>
      </c>
      <c r="C12" s="185">
        <f>IF(B12="","",COUNTIF($L$12:$Z$71,B12))</f>
        <v>0</v>
      </c>
      <c r="D12" s="186" t="str">
        <f>IF(C12&gt;$F$5-1,C12,"")</f>
        <v/>
      </c>
      <c r="E12" s="187" t="e">
        <f>D12*10000</f>
        <v>#VALUE!</v>
      </c>
      <c r="F12" s="159"/>
      <c r="G12" s="159"/>
      <c r="H12" s="155">
        <f>ROW()-11</f>
        <v>1</v>
      </c>
      <c r="I12" s="191">
        <f>別紙４!B11</f>
        <v>0</v>
      </c>
      <c r="J12" s="167" t="str">
        <f>IF(別紙４!B11="","",MAX(別紙４!E11,$D$7))</f>
        <v/>
      </c>
      <c r="K12" s="192" t="str">
        <f>IF(別紙４!B11="","",MIN(別紙４!F11,$F$7,J12+14))</f>
        <v/>
      </c>
      <c r="L12" s="173" t="e">
        <f>IF(J12+COLUMN(I12)-9&gt;K12,"",J12+COLUMN(I12)-9)</f>
        <v>#VALUE!</v>
      </c>
      <c r="M12" s="173" t="e">
        <f>IF(J12+COLUMN(J12)-9&gt;K12,"",J12+COLUMN(J12)-9)</f>
        <v>#VALUE!</v>
      </c>
      <c r="N12" s="173" t="e">
        <f>IF(J12+COLUMN(K12)-9&gt;K12,"",J12+COLUMN(K12)-9)</f>
        <v>#VALUE!</v>
      </c>
      <c r="O12" s="173" t="e">
        <f>IF(J12+COLUMN(L12)-9&gt;K12,"",J12+COLUMN(L12)-9)</f>
        <v>#VALUE!</v>
      </c>
      <c r="P12" s="173" t="e">
        <f>IF(J12+COLUMN(M12)-9&gt;K12,"",J12+COLUMN(M12)-9)</f>
        <v>#VALUE!</v>
      </c>
      <c r="Q12" s="173" t="e">
        <f>IF(J12+COLUMN(N12)-9&gt;K12,"",J12+COLUMN(N12)-9)</f>
        <v>#VALUE!</v>
      </c>
      <c r="R12" s="173" t="e">
        <f>IF(J12+COLUMN(O12)-9&gt;K12,"",J12+COLUMN(O12)-9)</f>
        <v>#VALUE!</v>
      </c>
      <c r="S12" s="173" t="e">
        <f>IF(J12+COLUMN(P12)-9&gt;K12,"",J12+COLUMN(P12)-9)</f>
        <v>#VALUE!</v>
      </c>
      <c r="T12" s="173" t="e">
        <f>IF(J12+COLUMN(Q12)-9&gt;K12,"",J12+COLUMN(Q12)-9)</f>
        <v>#VALUE!</v>
      </c>
      <c r="U12" s="173" t="e">
        <f>IF(J12+COLUMN(R12)-9&gt;K12,"",J12+COLUMN(R12)-9)</f>
        <v>#VALUE!</v>
      </c>
      <c r="V12" s="173" t="e">
        <f>IF(J12+COLUMN(S12)-9&gt;K12,"",J12+COLUMN(S12)-9)</f>
        <v>#VALUE!</v>
      </c>
      <c r="W12" s="173" t="e">
        <f>IF(J12+COLUMN(T12)-9&gt;K12,"",J12+COLUMN(T12)-9)</f>
        <v>#VALUE!</v>
      </c>
      <c r="X12" s="173" t="e">
        <f>IF(J12+COLUMN(U12)-9&gt;K12,"",J12+COLUMN(U12)-9)</f>
        <v>#VALUE!</v>
      </c>
      <c r="Y12" s="173" t="e">
        <f>IF(J12+COLUMN(V12)-9&gt;K12,"",J12+COLUMN(V12)-9)</f>
        <v>#VALUE!</v>
      </c>
      <c r="Z12" s="173" t="e">
        <f>IF(J12+COLUMN(W12)-9&gt;K12,"",J12+COLUMN(W12)-9)</f>
        <v>#VALUE!</v>
      </c>
    </row>
    <row r="13" spans="1:28" ht="16.5" customHeight="1">
      <c r="A13" s="184">
        <f t="shared" ref="A13:A61" si="0">ROW()-11</f>
        <v>2</v>
      </c>
      <c r="B13" s="167" t="str">
        <f t="shared" ref="B13:B61" si="1">IF($D$8+ROW(B12)-11&gt;$F$8,"",$D$8+ROW(B12)-11)</f>
        <v/>
      </c>
      <c r="C13" s="185" t="str">
        <f t="shared" ref="C13:C61" si="2">IF(B13="","",COUNTIF($L$12:$Z$71,B13))</f>
        <v/>
      </c>
      <c r="D13" s="186" t="str">
        <f t="shared" ref="D13:D61" si="3">IF(C13&gt;$F$5-1,C13,"")</f>
        <v/>
      </c>
      <c r="E13" s="187" t="e">
        <f t="shared" ref="E13:E61" si="4">D13*10000</f>
        <v>#VALUE!</v>
      </c>
      <c r="F13" s="159"/>
      <c r="G13" s="159"/>
      <c r="H13" s="155">
        <f t="shared" ref="H13:H71" si="5">ROW()-11</f>
        <v>2</v>
      </c>
      <c r="I13" s="191">
        <f>別紙４!B12</f>
        <v>0</v>
      </c>
      <c r="J13" s="167" t="str">
        <f>IF(別紙４!B12="","",MAX(別紙４!E12,$D$7))</f>
        <v/>
      </c>
      <c r="K13" s="192" t="str">
        <f>IF(別紙４!B12="","",MIN(別紙４!F12,$F$7,J13+14))</f>
        <v/>
      </c>
      <c r="L13" s="173" t="e">
        <f t="shared" ref="L13:L51" si="6">IF(J13+COLUMN(I13)-9&gt;K13,"",J13+COLUMN(I13)-9)</f>
        <v>#VALUE!</v>
      </c>
      <c r="M13" s="173" t="e">
        <f t="shared" ref="M13:M51" si="7">IF(J13+COLUMN(J13)-9&gt;K13,"",J13+COLUMN(J13)-9)</f>
        <v>#VALUE!</v>
      </c>
      <c r="N13" s="173" t="e">
        <f t="shared" ref="N13:N51" si="8">IF(J13+COLUMN(K13)-9&gt;K13,"",J13+COLUMN(K13)-9)</f>
        <v>#VALUE!</v>
      </c>
      <c r="O13" s="173" t="e">
        <f t="shared" ref="O13:O51" si="9">IF(J13+COLUMN(L13)-9&gt;K13,"",J13+COLUMN(L13)-9)</f>
        <v>#VALUE!</v>
      </c>
      <c r="P13" s="173" t="e">
        <f t="shared" ref="P13:P51" si="10">IF(J13+COLUMN(M13)-9&gt;K13,"",J13+COLUMN(M13)-9)</f>
        <v>#VALUE!</v>
      </c>
      <c r="Q13" s="173" t="e">
        <f t="shared" ref="Q13:Q51" si="11">IF(J13+COLUMN(N13)-9&gt;K13,"",J13+COLUMN(N13)-9)</f>
        <v>#VALUE!</v>
      </c>
      <c r="R13" s="173" t="e">
        <f t="shared" ref="R13:R51" si="12">IF(J13+COLUMN(O13)-9&gt;K13,"",J13+COLUMN(O13)-9)</f>
        <v>#VALUE!</v>
      </c>
      <c r="S13" s="173" t="e">
        <f t="shared" ref="S13:S51" si="13">IF(J13+COLUMN(P13)-9&gt;K13,"",J13+COLUMN(P13)-9)</f>
        <v>#VALUE!</v>
      </c>
      <c r="T13" s="173" t="e">
        <f t="shared" ref="T13:T51" si="14">IF(J13+COLUMN(Q13)-9&gt;K13,"",J13+COLUMN(Q13)-9)</f>
        <v>#VALUE!</v>
      </c>
      <c r="U13" s="173" t="e">
        <f t="shared" ref="U13:U51" si="15">IF(J13+COLUMN(R13)-9&gt;K13,"",J13+COLUMN(R13)-9)</f>
        <v>#VALUE!</v>
      </c>
      <c r="V13" s="173" t="e">
        <f t="shared" ref="V13:V51" si="16">IF(J13+COLUMN(S13)-9&gt;K13,"",J13+COLUMN(S13)-9)</f>
        <v>#VALUE!</v>
      </c>
      <c r="W13" s="173" t="e">
        <f t="shared" ref="W13:W51" si="17">IF(J13+COLUMN(T13)-9&gt;K13,"",J13+COLUMN(T13)-9)</f>
        <v>#VALUE!</v>
      </c>
      <c r="X13" s="173" t="e">
        <f t="shared" ref="X13:X51" si="18">IF(J13+COLUMN(U13)-9&gt;K13,"",J13+COLUMN(U13)-9)</f>
        <v>#VALUE!</v>
      </c>
      <c r="Y13" s="173" t="e">
        <f t="shared" ref="Y13:Y51" si="19">IF(J13+COLUMN(V13)-9&gt;K13,"",J13+COLUMN(V13)-9)</f>
        <v>#VALUE!</v>
      </c>
      <c r="Z13" s="173" t="e">
        <f t="shared" ref="Z13:Z51" si="20">IF(J13+COLUMN(W13)-9&gt;K13,"",J13+COLUMN(W13)-9)</f>
        <v>#VALUE!</v>
      </c>
      <c r="AA13" s="162"/>
      <c r="AB13" s="160"/>
    </row>
    <row r="14" spans="1:28" ht="16.5" customHeight="1">
      <c r="A14" s="184">
        <f t="shared" si="0"/>
        <v>3</v>
      </c>
      <c r="B14" s="167" t="str">
        <f t="shared" si="1"/>
        <v/>
      </c>
      <c r="C14" s="185" t="str">
        <f t="shared" si="2"/>
        <v/>
      </c>
      <c r="D14" s="186" t="str">
        <f t="shared" si="3"/>
        <v/>
      </c>
      <c r="E14" s="187" t="e">
        <f t="shared" si="4"/>
        <v>#VALUE!</v>
      </c>
      <c r="F14" s="159"/>
      <c r="G14" s="159"/>
      <c r="H14" s="155">
        <f t="shared" si="5"/>
        <v>3</v>
      </c>
      <c r="I14" s="191">
        <f>別紙４!B13</f>
        <v>0</v>
      </c>
      <c r="J14" s="167" t="str">
        <f>IF(別紙４!B13="","",MAX(別紙４!E13,$D$7))</f>
        <v/>
      </c>
      <c r="K14" s="192" t="str">
        <f>IF(別紙４!B13="","",MIN(別紙４!F13,$F$7,J14+14))</f>
        <v/>
      </c>
      <c r="L14" s="173" t="e">
        <f t="shared" si="6"/>
        <v>#VALUE!</v>
      </c>
      <c r="M14" s="173" t="e">
        <f t="shared" si="7"/>
        <v>#VALUE!</v>
      </c>
      <c r="N14" s="173" t="e">
        <f t="shared" si="8"/>
        <v>#VALUE!</v>
      </c>
      <c r="O14" s="173" t="e">
        <f t="shared" si="9"/>
        <v>#VALUE!</v>
      </c>
      <c r="P14" s="173" t="e">
        <f t="shared" si="10"/>
        <v>#VALUE!</v>
      </c>
      <c r="Q14" s="173" t="e">
        <f t="shared" si="11"/>
        <v>#VALUE!</v>
      </c>
      <c r="R14" s="173" t="e">
        <f t="shared" si="12"/>
        <v>#VALUE!</v>
      </c>
      <c r="S14" s="173" t="e">
        <f t="shared" si="13"/>
        <v>#VALUE!</v>
      </c>
      <c r="T14" s="173" t="e">
        <f t="shared" si="14"/>
        <v>#VALUE!</v>
      </c>
      <c r="U14" s="173" t="e">
        <f t="shared" si="15"/>
        <v>#VALUE!</v>
      </c>
      <c r="V14" s="173" t="e">
        <f t="shared" si="16"/>
        <v>#VALUE!</v>
      </c>
      <c r="W14" s="173" t="e">
        <f t="shared" si="17"/>
        <v>#VALUE!</v>
      </c>
      <c r="X14" s="173" t="e">
        <f t="shared" si="18"/>
        <v>#VALUE!</v>
      </c>
      <c r="Y14" s="173" t="e">
        <f t="shared" si="19"/>
        <v>#VALUE!</v>
      </c>
      <c r="Z14" s="173" t="e">
        <f t="shared" si="20"/>
        <v>#VALUE!</v>
      </c>
      <c r="AA14" s="162"/>
      <c r="AB14" s="160"/>
    </row>
    <row r="15" spans="1:28" ht="16.5" customHeight="1">
      <c r="A15" s="184">
        <f t="shared" si="0"/>
        <v>4</v>
      </c>
      <c r="B15" s="167" t="str">
        <f t="shared" si="1"/>
        <v/>
      </c>
      <c r="C15" s="185" t="str">
        <f t="shared" si="2"/>
        <v/>
      </c>
      <c r="D15" s="186" t="str">
        <f t="shared" si="3"/>
        <v/>
      </c>
      <c r="E15" s="187" t="e">
        <f t="shared" si="4"/>
        <v>#VALUE!</v>
      </c>
      <c r="F15" s="159"/>
      <c r="G15" s="159"/>
      <c r="H15" s="155">
        <f t="shared" si="5"/>
        <v>4</v>
      </c>
      <c r="I15" s="191">
        <f>別紙４!B14</f>
        <v>0</v>
      </c>
      <c r="J15" s="167" t="str">
        <f>IF(別紙４!B14="","",MAX(別紙４!E14,$D$7))</f>
        <v/>
      </c>
      <c r="K15" s="192" t="str">
        <f>IF(別紙４!B14="","",MIN(別紙４!F14,$F$7,J15+14))</f>
        <v/>
      </c>
      <c r="L15" s="173" t="e">
        <f t="shared" si="6"/>
        <v>#VALUE!</v>
      </c>
      <c r="M15" s="173" t="e">
        <f t="shared" si="7"/>
        <v>#VALUE!</v>
      </c>
      <c r="N15" s="173" t="e">
        <f t="shared" si="8"/>
        <v>#VALUE!</v>
      </c>
      <c r="O15" s="173" t="e">
        <f t="shared" si="9"/>
        <v>#VALUE!</v>
      </c>
      <c r="P15" s="173" t="e">
        <f t="shared" si="10"/>
        <v>#VALUE!</v>
      </c>
      <c r="Q15" s="173" t="e">
        <f t="shared" si="11"/>
        <v>#VALUE!</v>
      </c>
      <c r="R15" s="173" t="e">
        <f t="shared" si="12"/>
        <v>#VALUE!</v>
      </c>
      <c r="S15" s="173" t="e">
        <f t="shared" si="13"/>
        <v>#VALUE!</v>
      </c>
      <c r="T15" s="173" t="e">
        <f t="shared" si="14"/>
        <v>#VALUE!</v>
      </c>
      <c r="U15" s="173" t="e">
        <f t="shared" si="15"/>
        <v>#VALUE!</v>
      </c>
      <c r="V15" s="173" t="e">
        <f t="shared" si="16"/>
        <v>#VALUE!</v>
      </c>
      <c r="W15" s="173" t="e">
        <f t="shared" si="17"/>
        <v>#VALUE!</v>
      </c>
      <c r="X15" s="173" t="e">
        <f t="shared" si="18"/>
        <v>#VALUE!</v>
      </c>
      <c r="Y15" s="173" t="e">
        <f t="shared" si="19"/>
        <v>#VALUE!</v>
      </c>
      <c r="Z15" s="173" t="e">
        <f t="shared" si="20"/>
        <v>#VALUE!</v>
      </c>
      <c r="AA15" s="162"/>
      <c r="AB15" s="160"/>
    </row>
    <row r="16" spans="1:28" ht="16.5" customHeight="1">
      <c r="A16" s="184">
        <f t="shared" si="0"/>
        <v>5</v>
      </c>
      <c r="B16" s="167" t="str">
        <f t="shared" si="1"/>
        <v/>
      </c>
      <c r="C16" s="185" t="str">
        <f t="shared" si="2"/>
        <v/>
      </c>
      <c r="D16" s="186" t="str">
        <f>IF(C16&gt;$F$5-1,C16,"")</f>
        <v/>
      </c>
      <c r="E16" s="187" t="e">
        <f t="shared" si="4"/>
        <v>#VALUE!</v>
      </c>
      <c r="F16" s="159"/>
      <c r="G16" s="159"/>
      <c r="H16" s="155">
        <f t="shared" si="5"/>
        <v>5</v>
      </c>
      <c r="I16" s="191">
        <f>別紙４!B15</f>
        <v>0</v>
      </c>
      <c r="J16" s="167" t="str">
        <f>IF(別紙４!B15="","",MAX(別紙４!E15,$D$7))</f>
        <v/>
      </c>
      <c r="K16" s="192" t="str">
        <f>IF(別紙４!B15="","",MIN(別紙４!F15,$F$7,J16+14))</f>
        <v/>
      </c>
      <c r="L16" s="173" t="e">
        <f t="shared" si="6"/>
        <v>#VALUE!</v>
      </c>
      <c r="M16" s="173" t="e">
        <f t="shared" si="7"/>
        <v>#VALUE!</v>
      </c>
      <c r="N16" s="173" t="e">
        <f t="shared" si="8"/>
        <v>#VALUE!</v>
      </c>
      <c r="O16" s="173" t="e">
        <f t="shared" si="9"/>
        <v>#VALUE!</v>
      </c>
      <c r="P16" s="173" t="e">
        <f t="shared" si="10"/>
        <v>#VALUE!</v>
      </c>
      <c r="Q16" s="173" t="e">
        <f t="shared" si="11"/>
        <v>#VALUE!</v>
      </c>
      <c r="R16" s="173" t="e">
        <f t="shared" si="12"/>
        <v>#VALUE!</v>
      </c>
      <c r="S16" s="173" t="e">
        <f t="shared" si="13"/>
        <v>#VALUE!</v>
      </c>
      <c r="T16" s="173" t="e">
        <f t="shared" si="14"/>
        <v>#VALUE!</v>
      </c>
      <c r="U16" s="173" t="e">
        <f t="shared" si="15"/>
        <v>#VALUE!</v>
      </c>
      <c r="V16" s="173" t="e">
        <f t="shared" si="16"/>
        <v>#VALUE!</v>
      </c>
      <c r="W16" s="173" t="e">
        <f t="shared" si="17"/>
        <v>#VALUE!</v>
      </c>
      <c r="X16" s="173" t="e">
        <f t="shared" si="18"/>
        <v>#VALUE!</v>
      </c>
      <c r="Y16" s="173" t="e">
        <f t="shared" si="19"/>
        <v>#VALUE!</v>
      </c>
      <c r="Z16" s="173" t="e">
        <f t="shared" si="20"/>
        <v>#VALUE!</v>
      </c>
      <c r="AA16" s="162"/>
      <c r="AB16" s="160"/>
    </row>
    <row r="17" spans="1:28" ht="16.5" customHeight="1">
      <c r="A17" s="184">
        <f t="shared" si="0"/>
        <v>6</v>
      </c>
      <c r="B17" s="167" t="str">
        <f t="shared" si="1"/>
        <v/>
      </c>
      <c r="C17" s="185" t="str">
        <f t="shared" si="2"/>
        <v/>
      </c>
      <c r="D17" s="186" t="str">
        <f>IF(C17&gt;$F$5-1,C17,"")</f>
        <v/>
      </c>
      <c r="E17" s="187" t="e">
        <f t="shared" ref="E17:E21" si="21">D17*10000</f>
        <v>#VALUE!</v>
      </c>
      <c r="F17" s="159"/>
      <c r="G17" s="159"/>
      <c r="H17" s="155">
        <f t="shared" si="5"/>
        <v>6</v>
      </c>
      <c r="I17" s="191">
        <f>別紙４!B16</f>
        <v>0</v>
      </c>
      <c r="J17" s="167" t="str">
        <f>IF(別紙４!B16="","",MAX(別紙４!E16,$D$7))</f>
        <v/>
      </c>
      <c r="K17" s="192" t="str">
        <f>IF(別紙４!B16="","",MIN(別紙４!F16,$F$7,J17+14))</f>
        <v/>
      </c>
      <c r="L17" s="173" t="e">
        <f t="shared" si="6"/>
        <v>#VALUE!</v>
      </c>
      <c r="M17" s="173" t="e">
        <f t="shared" si="7"/>
        <v>#VALUE!</v>
      </c>
      <c r="N17" s="173" t="e">
        <f t="shared" si="8"/>
        <v>#VALUE!</v>
      </c>
      <c r="O17" s="173" t="e">
        <f t="shared" si="9"/>
        <v>#VALUE!</v>
      </c>
      <c r="P17" s="173" t="e">
        <f t="shared" si="10"/>
        <v>#VALUE!</v>
      </c>
      <c r="Q17" s="173" t="e">
        <f t="shared" si="11"/>
        <v>#VALUE!</v>
      </c>
      <c r="R17" s="173" t="e">
        <f t="shared" si="12"/>
        <v>#VALUE!</v>
      </c>
      <c r="S17" s="173" t="e">
        <f t="shared" si="13"/>
        <v>#VALUE!</v>
      </c>
      <c r="T17" s="173" t="e">
        <f t="shared" si="14"/>
        <v>#VALUE!</v>
      </c>
      <c r="U17" s="173" t="e">
        <f t="shared" si="15"/>
        <v>#VALUE!</v>
      </c>
      <c r="V17" s="173" t="e">
        <f t="shared" si="16"/>
        <v>#VALUE!</v>
      </c>
      <c r="W17" s="173" t="e">
        <f t="shared" si="17"/>
        <v>#VALUE!</v>
      </c>
      <c r="X17" s="173" t="e">
        <f t="shared" si="18"/>
        <v>#VALUE!</v>
      </c>
      <c r="Y17" s="173" t="e">
        <f t="shared" si="19"/>
        <v>#VALUE!</v>
      </c>
      <c r="Z17" s="173" t="e">
        <f t="shared" si="20"/>
        <v>#VALUE!</v>
      </c>
      <c r="AA17" s="162"/>
      <c r="AB17" s="160"/>
    </row>
    <row r="18" spans="1:28" ht="16.5" customHeight="1">
      <c r="A18" s="184">
        <f t="shared" si="0"/>
        <v>7</v>
      </c>
      <c r="B18" s="167" t="str">
        <f t="shared" si="1"/>
        <v/>
      </c>
      <c r="C18" s="185" t="str">
        <f t="shared" si="2"/>
        <v/>
      </c>
      <c r="D18" s="186" t="str">
        <f t="shared" ref="D18:D21" si="22">IF(C18&gt;$F$5-1,C18,"")</f>
        <v/>
      </c>
      <c r="E18" s="187" t="e">
        <f t="shared" si="21"/>
        <v>#VALUE!</v>
      </c>
      <c r="F18" s="159"/>
      <c r="G18" s="159"/>
      <c r="H18" s="155">
        <f t="shared" si="5"/>
        <v>7</v>
      </c>
      <c r="I18" s="191">
        <f>別紙４!B17</f>
        <v>0</v>
      </c>
      <c r="J18" s="167" t="str">
        <f>IF(別紙４!B17="","",MAX(別紙４!E17,$D$7))</f>
        <v/>
      </c>
      <c r="K18" s="192" t="str">
        <f>IF(別紙４!B17="","",MIN(別紙４!F17,$F$7,J18+14))</f>
        <v/>
      </c>
      <c r="L18" s="173" t="e">
        <f t="shared" si="6"/>
        <v>#VALUE!</v>
      </c>
      <c r="M18" s="173" t="e">
        <f t="shared" si="7"/>
        <v>#VALUE!</v>
      </c>
      <c r="N18" s="173" t="e">
        <f t="shared" si="8"/>
        <v>#VALUE!</v>
      </c>
      <c r="O18" s="173" t="e">
        <f t="shared" si="9"/>
        <v>#VALUE!</v>
      </c>
      <c r="P18" s="173" t="e">
        <f t="shared" si="10"/>
        <v>#VALUE!</v>
      </c>
      <c r="Q18" s="173" t="e">
        <f t="shared" si="11"/>
        <v>#VALUE!</v>
      </c>
      <c r="R18" s="173" t="e">
        <f t="shared" si="12"/>
        <v>#VALUE!</v>
      </c>
      <c r="S18" s="173" t="e">
        <f t="shared" si="13"/>
        <v>#VALUE!</v>
      </c>
      <c r="T18" s="173" t="e">
        <f t="shared" si="14"/>
        <v>#VALUE!</v>
      </c>
      <c r="U18" s="173" t="e">
        <f t="shared" si="15"/>
        <v>#VALUE!</v>
      </c>
      <c r="V18" s="173" t="e">
        <f t="shared" si="16"/>
        <v>#VALUE!</v>
      </c>
      <c r="W18" s="173" t="e">
        <f t="shared" si="17"/>
        <v>#VALUE!</v>
      </c>
      <c r="X18" s="173" t="e">
        <f t="shared" si="18"/>
        <v>#VALUE!</v>
      </c>
      <c r="Y18" s="173" t="e">
        <f t="shared" si="19"/>
        <v>#VALUE!</v>
      </c>
      <c r="Z18" s="173" t="e">
        <f t="shared" si="20"/>
        <v>#VALUE!</v>
      </c>
      <c r="AA18" s="162"/>
      <c r="AB18" s="160"/>
    </row>
    <row r="19" spans="1:28" ht="16.5" customHeight="1">
      <c r="A19" s="184">
        <f t="shared" si="0"/>
        <v>8</v>
      </c>
      <c r="B19" s="167" t="str">
        <f t="shared" si="1"/>
        <v/>
      </c>
      <c r="C19" s="185" t="str">
        <f t="shared" si="2"/>
        <v/>
      </c>
      <c r="D19" s="186" t="str">
        <f t="shared" si="22"/>
        <v/>
      </c>
      <c r="E19" s="187" t="e">
        <f t="shared" si="21"/>
        <v>#VALUE!</v>
      </c>
      <c r="F19" s="159"/>
      <c r="G19" s="159"/>
      <c r="H19" s="155">
        <f t="shared" si="5"/>
        <v>8</v>
      </c>
      <c r="I19" s="191">
        <f>別紙４!B18</f>
        <v>0</v>
      </c>
      <c r="J19" s="167" t="str">
        <f>IF(別紙４!B18="","",MAX(別紙４!E18,$D$7))</f>
        <v/>
      </c>
      <c r="K19" s="192" t="str">
        <f>IF(別紙４!B18="","",MIN(別紙４!F18,$F$7,J19+14))</f>
        <v/>
      </c>
      <c r="L19" s="173" t="e">
        <f t="shared" si="6"/>
        <v>#VALUE!</v>
      </c>
      <c r="M19" s="173" t="e">
        <f t="shared" si="7"/>
        <v>#VALUE!</v>
      </c>
      <c r="N19" s="173" t="e">
        <f t="shared" si="8"/>
        <v>#VALUE!</v>
      </c>
      <c r="O19" s="173" t="e">
        <f t="shared" si="9"/>
        <v>#VALUE!</v>
      </c>
      <c r="P19" s="173" t="e">
        <f t="shared" si="10"/>
        <v>#VALUE!</v>
      </c>
      <c r="Q19" s="173" t="e">
        <f t="shared" si="11"/>
        <v>#VALUE!</v>
      </c>
      <c r="R19" s="173" t="e">
        <f t="shared" si="12"/>
        <v>#VALUE!</v>
      </c>
      <c r="S19" s="173" t="e">
        <f t="shared" si="13"/>
        <v>#VALUE!</v>
      </c>
      <c r="T19" s="173" t="e">
        <f t="shared" si="14"/>
        <v>#VALUE!</v>
      </c>
      <c r="U19" s="173" t="e">
        <f t="shared" si="15"/>
        <v>#VALUE!</v>
      </c>
      <c r="V19" s="173" t="e">
        <f t="shared" si="16"/>
        <v>#VALUE!</v>
      </c>
      <c r="W19" s="173" t="e">
        <f t="shared" si="17"/>
        <v>#VALUE!</v>
      </c>
      <c r="X19" s="173" t="e">
        <f t="shared" si="18"/>
        <v>#VALUE!</v>
      </c>
      <c r="Y19" s="173" t="e">
        <f t="shared" si="19"/>
        <v>#VALUE!</v>
      </c>
      <c r="Z19" s="173" t="e">
        <f t="shared" si="20"/>
        <v>#VALUE!</v>
      </c>
      <c r="AA19" s="162"/>
      <c r="AB19" s="160"/>
    </row>
    <row r="20" spans="1:28" ht="16.5" customHeight="1">
      <c r="A20" s="184">
        <f t="shared" si="0"/>
        <v>9</v>
      </c>
      <c r="B20" s="167" t="str">
        <f t="shared" si="1"/>
        <v/>
      </c>
      <c r="C20" s="185" t="str">
        <f t="shared" si="2"/>
        <v/>
      </c>
      <c r="D20" s="186" t="str">
        <f t="shared" si="22"/>
        <v/>
      </c>
      <c r="E20" s="187" t="e">
        <f t="shared" si="21"/>
        <v>#VALUE!</v>
      </c>
      <c r="F20" s="159"/>
      <c r="G20" s="159"/>
      <c r="H20" s="155">
        <f t="shared" si="5"/>
        <v>9</v>
      </c>
      <c r="I20" s="191">
        <f>別紙４!B19</f>
        <v>0</v>
      </c>
      <c r="J20" s="167" t="str">
        <f>IF(別紙４!B19="","",MAX(別紙４!E19,$D$7))</f>
        <v/>
      </c>
      <c r="K20" s="192" t="str">
        <f>IF(別紙４!B19="","",MIN(別紙４!F19,$F$7,J20+14))</f>
        <v/>
      </c>
      <c r="L20" s="173" t="e">
        <f t="shared" si="6"/>
        <v>#VALUE!</v>
      </c>
      <c r="M20" s="173" t="e">
        <f t="shared" si="7"/>
        <v>#VALUE!</v>
      </c>
      <c r="N20" s="173" t="e">
        <f t="shared" si="8"/>
        <v>#VALUE!</v>
      </c>
      <c r="O20" s="173" t="e">
        <f t="shared" si="9"/>
        <v>#VALUE!</v>
      </c>
      <c r="P20" s="173" t="e">
        <f t="shared" si="10"/>
        <v>#VALUE!</v>
      </c>
      <c r="Q20" s="173" t="e">
        <f t="shared" si="11"/>
        <v>#VALUE!</v>
      </c>
      <c r="R20" s="173" t="e">
        <f t="shared" si="12"/>
        <v>#VALUE!</v>
      </c>
      <c r="S20" s="173" t="e">
        <f t="shared" si="13"/>
        <v>#VALUE!</v>
      </c>
      <c r="T20" s="173" t="e">
        <f t="shared" si="14"/>
        <v>#VALUE!</v>
      </c>
      <c r="U20" s="173" t="e">
        <f t="shared" si="15"/>
        <v>#VALUE!</v>
      </c>
      <c r="V20" s="173" t="e">
        <f t="shared" si="16"/>
        <v>#VALUE!</v>
      </c>
      <c r="W20" s="173" t="e">
        <f t="shared" si="17"/>
        <v>#VALUE!</v>
      </c>
      <c r="X20" s="173" t="e">
        <f t="shared" si="18"/>
        <v>#VALUE!</v>
      </c>
      <c r="Y20" s="173" t="e">
        <f t="shared" si="19"/>
        <v>#VALUE!</v>
      </c>
      <c r="Z20" s="173" t="e">
        <f t="shared" si="20"/>
        <v>#VALUE!</v>
      </c>
      <c r="AA20" s="162"/>
      <c r="AB20" s="160"/>
    </row>
    <row r="21" spans="1:28" ht="16.5" customHeight="1">
      <c r="A21" s="184">
        <f t="shared" si="0"/>
        <v>10</v>
      </c>
      <c r="B21" s="167" t="str">
        <f t="shared" si="1"/>
        <v/>
      </c>
      <c r="C21" s="185" t="str">
        <f t="shared" si="2"/>
        <v/>
      </c>
      <c r="D21" s="186" t="str">
        <f t="shared" si="22"/>
        <v/>
      </c>
      <c r="E21" s="187" t="e">
        <f t="shared" si="21"/>
        <v>#VALUE!</v>
      </c>
      <c r="F21" s="159"/>
      <c r="G21" s="159"/>
      <c r="H21" s="155">
        <f t="shared" si="5"/>
        <v>10</v>
      </c>
      <c r="I21" s="191">
        <f>別紙４!B20</f>
        <v>0</v>
      </c>
      <c r="J21" s="167" t="str">
        <f>IF(別紙４!B20="","",MAX(別紙４!E20,$D$7))</f>
        <v/>
      </c>
      <c r="K21" s="192" t="str">
        <f>IF(別紙４!B20="","",MIN(別紙４!F20,$F$7,J21+14))</f>
        <v/>
      </c>
      <c r="L21" s="173" t="e">
        <f t="shared" si="6"/>
        <v>#VALUE!</v>
      </c>
      <c r="M21" s="173" t="e">
        <f t="shared" si="7"/>
        <v>#VALUE!</v>
      </c>
      <c r="N21" s="173" t="e">
        <f t="shared" si="8"/>
        <v>#VALUE!</v>
      </c>
      <c r="O21" s="173" t="e">
        <f t="shared" si="9"/>
        <v>#VALUE!</v>
      </c>
      <c r="P21" s="173" t="e">
        <f t="shared" si="10"/>
        <v>#VALUE!</v>
      </c>
      <c r="Q21" s="173" t="e">
        <f t="shared" si="11"/>
        <v>#VALUE!</v>
      </c>
      <c r="R21" s="173" t="e">
        <f t="shared" si="12"/>
        <v>#VALUE!</v>
      </c>
      <c r="S21" s="173" t="e">
        <f t="shared" si="13"/>
        <v>#VALUE!</v>
      </c>
      <c r="T21" s="173" t="e">
        <f t="shared" si="14"/>
        <v>#VALUE!</v>
      </c>
      <c r="U21" s="173" t="e">
        <f t="shared" si="15"/>
        <v>#VALUE!</v>
      </c>
      <c r="V21" s="173" t="e">
        <f t="shared" si="16"/>
        <v>#VALUE!</v>
      </c>
      <c r="W21" s="173" t="e">
        <f t="shared" si="17"/>
        <v>#VALUE!</v>
      </c>
      <c r="X21" s="173" t="e">
        <f t="shared" si="18"/>
        <v>#VALUE!</v>
      </c>
      <c r="Y21" s="173" t="e">
        <f t="shared" si="19"/>
        <v>#VALUE!</v>
      </c>
      <c r="Z21" s="173" t="e">
        <f t="shared" si="20"/>
        <v>#VALUE!</v>
      </c>
      <c r="AA21" s="162"/>
      <c r="AB21" s="160"/>
    </row>
    <row r="22" spans="1:28" ht="16.5" customHeight="1">
      <c r="A22" s="184">
        <f t="shared" si="0"/>
        <v>11</v>
      </c>
      <c r="B22" s="167" t="str">
        <f t="shared" si="1"/>
        <v/>
      </c>
      <c r="C22" s="185" t="str">
        <f t="shared" si="2"/>
        <v/>
      </c>
      <c r="D22" s="186" t="str">
        <f>IF(C22&gt;$F$5-1,C22,"")</f>
        <v/>
      </c>
      <c r="E22" s="187" t="e">
        <f t="shared" si="4"/>
        <v>#VALUE!</v>
      </c>
      <c r="F22" s="159"/>
      <c r="G22" s="159"/>
      <c r="H22" s="155">
        <f t="shared" si="5"/>
        <v>11</v>
      </c>
      <c r="I22" s="191">
        <f>別紙４!B21</f>
        <v>0</v>
      </c>
      <c r="J22" s="167" t="str">
        <f>IF(別紙４!B21="","",MAX(別紙４!E21,$D$7))</f>
        <v/>
      </c>
      <c r="K22" s="192" t="str">
        <f>IF(別紙４!B21="","",MIN(別紙４!F21,$F$7,J22+14))</f>
        <v/>
      </c>
      <c r="L22" s="173" t="e">
        <f t="shared" si="6"/>
        <v>#VALUE!</v>
      </c>
      <c r="M22" s="173" t="e">
        <f t="shared" si="7"/>
        <v>#VALUE!</v>
      </c>
      <c r="N22" s="173" t="e">
        <f t="shared" si="8"/>
        <v>#VALUE!</v>
      </c>
      <c r="O22" s="173" t="e">
        <f t="shared" si="9"/>
        <v>#VALUE!</v>
      </c>
      <c r="P22" s="173" t="e">
        <f t="shared" si="10"/>
        <v>#VALUE!</v>
      </c>
      <c r="Q22" s="173" t="e">
        <f t="shared" si="11"/>
        <v>#VALUE!</v>
      </c>
      <c r="R22" s="173" t="e">
        <f t="shared" si="12"/>
        <v>#VALUE!</v>
      </c>
      <c r="S22" s="173" t="e">
        <f t="shared" si="13"/>
        <v>#VALUE!</v>
      </c>
      <c r="T22" s="173" t="e">
        <f t="shared" si="14"/>
        <v>#VALUE!</v>
      </c>
      <c r="U22" s="173" t="e">
        <f t="shared" si="15"/>
        <v>#VALUE!</v>
      </c>
      <c r="V22" s="173" t="e">
        <f t="shared" si="16"/>
        <v>#VALUE!</v>
      </c>
      <c r="W22" s="173" t="e">
        <f t="shared" si="17"/>
        <v>#VALUE!</v>
      </c>
      <c r="X22" s="173" t="e">
        <f t="shared" si="18"/>
        <v>#VALUE!</v>
      </c>
      <c r="Y22" s="173" t="e">
        <f t="shared" si="19"/>
        <v>#VALUE!</v>
      </c>
      <c r="Z22" s="173" t="e">
        <f t="shared" si="20"/>
        <v>#VALUE!</v>
      </c>
      <c r="AA22" s="162"/>
      <c r="AB22" s="160"/>
    </row>
    <row r="23" spans="1:28" ht="16.5" customHeight="1">
      <c r="A23" s="184">
        <f t="shared" si="0"/>
        <v>12</v>
      </c>
      <c r="B23" s="167" t="str">
        <f t="shared" si="1"/>
        <v/>
      </c>
      <c r="C23" s="185" t="str">
        <f t="shared" si="2"/>
        <v/>
      </c>
      <c r="D23" s="186" t="str">
        <f t="shared" si="3"/>
        <v/>
      </c>
      <c r="E23" s="187" t="e">
        <f t="shared" si="4"/>
        <v>#VALUE!</v>
      </c>
      <c r="F23" s="159"/>
      <c r="G23" s="159"/>
      <c r="H23" s="155">
        <f t="shared" si="5"/>
        <v>12</v>
      </c>
      <c r="I23" s="191">
        <f>別紙４!B22</f>
        <v>0</v>
      </c>
      <c r="J23" s="167" t="str">
        <f>IF(別紙４!B22="","",MAX(別紙４!E22,$D$7))</f>
        <v/>
      </c>
      <c r="K23" s="192" t="str">
        <f>IF(別紙４!B22="","",MIN(別紙４!F22,$F$7,J23+14))</f>
        <v/>
      </c>
      <c r="L23" s="173" t="e">
        <f t="shared" si="6"/>
        <v>#VALUE!</v>
      </c>
      <c r="M23" s="173" t="e">
        <f t="shared" si="7"/>
        <v>#VALUE!</v>
      </c>
      <c r="N23" s="173" t="e">
        <f t="shared" si="8"/>
        <v>#VALUE!</v>
      </c>
      <c r="O23" s="173" t="e">
        <f t="shared" si="9"/>
        <v>#VALUE!</v>
      </c>
      <c r="P23" s="173" t="e">
        <f t="shared" si="10"/>
        <v>#VALUE!</v>
      </c>
      <c r="Q23" s="173" t="e">
        <f t="shared" si="11"/>
        <v>#VALUE!</v>
      </c>
      <c r="R23" s="173" t="e">
        <f t="shared" si="12"/>
        <v>#VALUE!</v>
      </c>
      <c r="S23" s="173" t="e">
        <f t="shared" si="13"/>
        <v>#VALUE!</v>
      </c>
      <c r="T23" s="173" t="e">
        <f t="shared" si="14"/>
        <v>#VALUE!</v>
      </c>
      <c r="U23" s="173" t="e">
        <f t="shared" si="15"/>
        <v>#VALUE!</v>
      </c>
      <c r="V23" s="173" t="e">
        <f t="shared" si="16"/>
        <v>#VALUE!</v>
      </c>
      <c r="W23" s="173" t="e">
        <f t="shared" si="17"/>
        <v>#VALUE!</v>
      </c>
      <c r="X23" s="173" t="e">
        <f t="shared" si="18"/>
        <v>#VALUE!</v>
      </c>
      <c r="Y23" s="173" t="e">
        <f t="shared" si="19"/>
        <v>#VALUE!</v>
      </c>
      <c r="Z23" s="173" t="e">
        <f t="shared" si="20"/>
        <v>#VALUE!</v>
      </c>
      <c r="AA23" s="162"/>
      <c r="AB23" s="160"/>
    </row>
    <row r="24" spans="1:28" ht="16.5" customHeight="1">
      <c r="A24" s="184">
        <f t="shared" si="0"/>
        <v>13</v>
      </c>
      <c r="B24" s="167" t="str">
        <f t="shared" si="1"/>
        <v/>
      </c>
      <c r="C24" s="185" t="str">
        <f t="shared" si="2"/>
        <v/>
      </c>
      <c r="D24" s="186" t="str">
        <f t="shared" si="3"/>
        <v/>
      </c>
      <c r="E24" s="187" t="e">
        <f t="shared" si="4"/>
        <v>#VALUE!</v>
      </c>
      <c r="F24" s="159"/>
      <c r="G24" s="159"/>
      <c r="H24" s="155">
        <f t="shared" si="5"/>
        <v>13</v>
      </c>
      <c r="I24" s="191">
        <f>別紙４!B23</f>
        <v>0</v>
      </c>
      <c r="J24" s="167" t="str">
        <f>IF(別紙４!B23="","",MAX(別紙４!E23,$D$7))</f>
        <v/>
      </c>
      <c r="K24" s="192" t="str">
        <f>IF(別紙４!B23="","",MIN(別紙４!F23,$F$7,J24+14))</f>
        <v/>
      </c>
      <c r="L24" s="173" t="e">
        <f t="shared" si="6"/>
        <v>#VALUE!</v>
      </c>
      <c r="M24" s="173" t="e">
        <f t="shared" si="7"/>
        <v>#VALUE!</v>
      </c>
      <c r="N24" s="173" t="e">
        <f t="shared" si="8"/>
        <v>#VALUE!</v>
      </c>
      <c r="O24" s="173" t="e">
        <f t="shared" si="9"/>
        <v>#VALUE!</v>
      </c>
      <c r="P24" s="173" t="e">
        <f t="shared" si="10"/>
        <v>#VALUE!</v>
      </c>
      <c r="Q24" s="173" t="e">
        <f t="shared" si="11"/>
        <v>#VALUE!</v>
      </c>
      <c r="R24" s="173" t="e">
        <f t="shared" si="12"/>
        <v>#VALUE!</v>
      </c>
      <c r="S24" s="173" t="e">
        <f t="shared" si="13"/>
        <v>#VALUE!</v>
      </c>
      <c r="T24" s="173" t="e">
        <f t="shared" si="14"/>
        <v>#VALUE!</v>
      </c>
      <c r="U24" s="173" t="e">
        <f t="shared" si="15"/>
        <v>#VALUE!</v>
      </c>
      <c r="V24" s="173" t="e">
        <f t="shared" si="16"/>
        <v>#VALUE!</v>
      </c>
      <c r="W24" s="173" t="e">
        <f t="shared" si="17"/>
        <v>#VALUE!</v>
      </c>
      <c r="X24" s="173" t="e">
        <f t="shared" si="18"/>
        <v>#VALUE!</v>
      </c>
      <c r="Y24" s="173" t="e">
        <f t="shared" si="19"/>
        <v>#VALUE!</v>
      </c>
      <c r="Z24" s="173" t="e">
        <f t="shared" si="20"/>
        <v>#VALUE!</v>
      </c>
      <c r="AA24" s="162"/>
      <c r="AB24" s="160"/>
    </row>
    <row r="25" spans="1:28" ht="16.5" customHeight="1">
      <c r="A25" s="184">
        <f t="shared" si="0"/>
        <v>14</v>
      </c>
      <c r="B25" s="167" t="str">
        <f t="shared" si="1"/>
        <v/>
      </c>
      <c r="C25" s="185" t="str">
        <f t="shared" si="2"/>
        <v/>
      </c>
      <c r="D25" s="186" t="str">
        <f t="shared" si="3"/>
        <v/>
      </c>
      <c r="E25" s="187" t="e">
        <f t="shared" si="4"/>
        <v>#VALUE!</v>
      </c>
      <c r="F25" s="159"/>
      <c r="G25" s="159"/>
      <c r="H25" s="155">
        <f t="shared" si="5"/>
        <v>14</v>
      </c>
      <c r="I25" s="191">
        <f>別紙４!B24</f>
        <v>0</v>
      </c>
      <c r="J25" s="167" t="str">
        <f>IF(別紙４!B24="","",MAX(別紙４!E24,$D$7))</f>
        <v/>
      </c>
      <c r="K25" s="192" t="str">
        <f>IF(別紙４!B24="","",MIN(別紙４!F24,$F$7,J25+14))</f>
        <v/>
      </c>
      <c r="L25" s="173" t="e">
        <f t="shared" si="6"/>
        <v>#VALUE!</v>
      </c>
      <c r="M25" s="173" t="e">
        <f t="shared" si="7"/>
        <v>#VALUE!</v>
      </c>
      <c r="N25" s="173" t="e">
        <f t="shared" si="8"/>
        <v>#VALUE!</v>
      </c>
      <c r="O25" s="173" t="e">
        <f t="shared" si="9"/>
        <v>#VALUE!</v>
      </c>
      <c r="P25" s="173" t="e">
        <f t="shared" si="10"/>
        <v>#VALUE!</v>
      </c>
      <c r="Q25" s="173" t="e">
        <f t="shared" si="11"/>
        <v>#VALUE!</v>
      </c>
      <c r="R25" s="173" t="e">
        <f t="shared" si="12"/>
        <v>#VALUE!</v>
      </c>
      <c r="S25" s="173" t="e">
        <f t="shared" si="13"/>
        <v>#VALUE!</v>
      </c>
      <c r="T25" s="173" t="e">
        <f t="shared" si="14"/>
        <v>#VALUE!</v>
      </c>
      <c r="U25" s="173" t="e">
        <f t="shared" si="15"/>
        <v>#VALUE!</v>
      </c>
      <c r="V25" s="173" t="e">
        <f t="shared" si="16"/>
        <v>#VALUE!</v>
      </c>
      <c r="W25" s="173" t="e">
        <f t="shared" si="17"/>
        <v>#VALUE!</v>
      </c>
      <c r="X25" s="173" t="e">
        <f t="shared" si="18"/>
        <v>#VALUE!</v>
      </c>
      <c r="Y25" s="173" t="e">
        <f t="shared" si="19"/>
        <v>#VALUE!</v>
      </c>
      <c r="Z25" s="173" t="e">
        <f t="shared" si="20"/>
        <v>#VALUE!</v>
      </c>
      <c r="AA25" s="162"/>
      <c r="AB25" s="160"/>
    </row>
    <row r="26" spans="1:28" ht="16.5" customHeight="1">
      <c r="A26" s="184">
        <f t="shared" si="0"/>
        <v>15</v>
      </c>
      <c r="B26" s="167" t="str">
        <f t="shared" si="1"/>
        <v/>
      </c>
      <c r="C26" s="185" t="str">
        <f t="shared" si="2"/>
        <v/>
      </c>
      <c r="D26" s="186" t="str">
        <f t="shared" si="3"/>
        <v/>
      </c>
      <c r="E26" s="187" t="e">
        <f t="shared" si="4"/>
        <v>#VALUE!</v>
      </c>
      <c r="F26" s="159"/>
      <c r="G26" s="159"/>
      <c r="H26" s="155">
        <f t="shared" si="5"/>
        <v>15</v>
      </c>
      <c r="I26" s="191">
        <f>別紙４!B25</f>
        <v>0</v>
      </c>
      <c r="J26" s="167" t="str">
        <f>IF(別紙４!B25="","",MAX(別紙４!E25,$D$7))</f>
        <v/>
      </c>
      <c r="K26" s="192" t="str">
        <f>IF(別紙４!B25="","",MIN(別紙４!F25,$F$7,J26+14))</f>
        <v/>
      </c>
      <c r="L26" s="173" t="e">
        <f t="shared" si="6"/>
        <v>#VALUE!</v>
      </c>
      <c r="M26" s="173" t="e">
        <f t="shared" si="7"/>
        <v>#VALUE!</v>
      </c>
      <c r="N26" s="173" t="e">
        <f t="shared" si="8"/>
        <v>#VALUE!</v>
      </c>
      <c r="O26" s="173" t="e">
        <f t="shared" si="9"/>
        <v>#VALUE!</v>
      </c>
      <c r="P26" s="173" t="e">
        <f t="shared" si="10"/>
        <v>#VALUE!</v>
      </c>
      <c r="Q26" s="173" t="e">
        <f t="shared" si="11"/>
        <v>#VALUE!</v>
      </c>
      <c r="R26" s="173" t="e">
        <f t="shared" si="12"/>
        <v>#VALUE!</v>
      </c>
      <c r="S26" s="173" t="e">
        <f t="shared" si="13"/>
        <v>#VALUE!</v>
      </c>
      <c r="T26" s="173" t="e">
        <f t="shared" si="14"/>
        <v>#VALUE!</v>
      </c>
      <c r="U26" s="173" t="e">
        <f t="shared" si="15"/>
        <v>#VALUE!</v>
      </c>
      <c r="V26" s="173" t="e">
        <f t="shared" si="16"/>
        <v>#VALUE!</v>
      </c>
      <c r="W26" s="173" t="e">
        <f t="shared" si="17"/>
        <v>#VALUE!</v>
      </c>
      <c r="X26" s="173" t="e">
        <f t="shared" si="18"/>
        <v>#VALUE!</v>
      </c>
      <c r="Y26" s="173" t="e">
        <f t="shared" si="19"/>
        <v>#VALUE!</v>
      </c>
      <c r="Z26" s="173" t="e">
        <f t="shared" si="20"/>
        <v>#VALUE!</v>
      </c>
      <c r="AA26" s="162"/>
      <c r="AB26" s="160"/>
    </row>
    <row r="27" spans="1:28" ht="16.5" customHeight="1">
      <c r="A27" s="184">
        <f t="shared" si="0"/>
        <v>16</v>
      </c>
      <c r="B27" s="167" t="str">
        <f t="shared" si="1"/>
        <v/>
      </c>
      <c r="C27" s="185" t="str">
        <f t="shared" si="2"/>
        <v/>
      </c>
      <c r="D27" s="186" t="str">
        <f t="shared" si="3"/>
        <v/>
      </c>
      <c r="E27" s="187" t="e">
        <f t="shared" si="4"/>
        <v>#VALUE!</v>
      </c>
      <c r="F27" s="159"/>
      <c r="G27" s="159"/>
      <c r="H27" s="155">
        <f t="shared" si="5"/>
        <v>16</v>
      </c>
      <c r="I27" s="191">
        <f>別紙４!B26</f>
        <v>0</v>
      </c>
      <c r="J27" s="167" t="str">
        <f>IF(別紙４!B26="","",MAX(別紙４!E26,$D$7))</f>
        <v/>
      </c>
      <c r="K27" s="192" t="str">
        <f>IF(別紙４!B26="","",MIN(別紙４!F26,$F$7,J27+14))</f>
        <v/>
      </c>
      <c r="L27" s="173" t="e">
        <f t="shared" si="6"/>
        <v>#VALUE!</v>
      </c>
      <c r="M27" s="173" t="e">
        <f t="shared" si="7"/>
        <v>#VALUE!</v>
      </c>
      <c r="N27" s="173" t="e">
        <f t="shared" si="8"/>
        <v>#VALUE!</v>
      </c>
      <c r="O27" s="173" t="e">
        <f t="shared" si="9"/>
        <v>#VALUE!</v>
      </c>
      <c r="P27" s="173" t="e">
        <f t="shared" si="10"/>
        <v>#VALUE!</v>
      </c>
      <c r="Q27" s="173" t="e">
        <f t="shared" si="11"/>
        <v>#VALUE!</v>
      </c>
      <c r="R27" s="173" t="e">
        <f t="shared" si="12"/>
        <v>#VALUE!</v>
      </c>
      <c r="S27" s="173" t="e">
        <f t="shared" si="13"/>
        <v>#VALUE!</v>
      </c>
      <c r="T27" s="173" t="e">
        <f t="shared" si="14"/>
        <v>#VALUE!</v>
      </c>
      <c r="U27" s="173" t="e">
        <f t="shared" si="15"/>
        <v>#VALUE!</v>
      </c>
      <c r="V27" s="173" t="e">
        <f t="shared" si="16"/>
        <v>#VALUE!</v>
      </c>
      <c r="W27" s="173" t="e">
        <f t="shared" si="17"/>
        <v>#VALUE!</v>
      </c>
      <c r="X27" s="173" t="e">
        <f t="shared" si="18"/>
        <v>#VALUE!</v>
      </c>
      <c r="Y27" s="173" t="e">
        <f t="shared" si="19"/>
        <v>#VALUE!</v>
      </c>
      <c r="Z27" s="173" t="e">
        <f t="shared" si="20"/>
        <v>#VALUE!</v>
      </c>
      <c r="AA27" s="162"/>
      <c r="AB27" s="160"/>
    </row>
    <row r="28" spans="1:28" ht="16.5" customHeight="1">
      <c r="A28" s="184">
        <f t="shared" si="0"/>
        <v>17</v>
      </c>
      <c r="B28" s="167" t="str">
        <f t="shared" si="1"/>
        <v/>
      </c>
      <c r="C28" s="185" t="str">
        <f t="shared" si="2"/>
        <v/>
      </c>
      <c r="D28" s="186" t="str">
        <f t="shared" si="3"/>
        <v/>
      </c>
      <c r="E28" s="187" t="e">
        <f t="shared" si="4"/>
        <v>#VALUE!</v>
      </c>
      <c r="F28" s="159"/>
      <c r="G28" s="159"/>
      <c r="H28" s="155">
        <f t="shared" si="5"/>
        <v>17</v>
      </c>
      <c r="I28" s="191">
        <f>別紙４!B27</f>
        <v>0</v>
      </c>
      <c r="J28" s="167" t="str">
        <f>IF(別紙４!B27="","",MAX(別紙４!E27,$D$7))</f>
        <v/>
      </c>
      <c r="K28" s="192" t="str">
        <f>IF(別紙４!B27="","",MIN(別紙４!F27,$F$7,J28+14))</f>
        <v/>
      </c>
      <c r="L28" s="173" t="e">
        <f t="shared" si="6"/>
        <v>#VALUE!</v>
      </c>
      <c r="M28" s="173" t="e">
        <f t="shared" si="7"/>
        <v>#VALUE!</v>
      </c>
      <c r="N28" s="173" t="e">
        <f t="shared" si="8"/>
        <v>#VALUE!</v>
      </c>
      <c r="O28" s="173" t="e">
        <f t="shared" si="9"/>
        <v>#VALUE!</v>
      </c>
      <c r="P28" s="173" t="e">
        <f t="shared" si="10"/>
        <v>#VALUE!</v>
      </c>
      <c r="Q28" s="173" t="e">
        <f t="shared" si="11"/>
        <v>#VALUE!</v>
      </c>
      <c r="R28" s="173" t="e">
        <f t="shared" si="12"/>
        <v>#VALUE!</v>
      </c>
      <c r="S28" s="173" t="e">
        <f t="shared" si="13"/>
        <v>#VALUE!</v>
      </c>
      <c r="T28" s="173" t="e">
        <f t="shared" si="14"/>
        <v>#VALUE!</v>
      </c>
      <c r="U28" s="173" t="e">
        <f t="shared" si="15"/>
        <v>#VALUE!</v>
      </c>
      <c r="V28" s="173" t="e">
        <f t="shared" si="16"/>
        <v>#VALUE!</v>
      </c>
      <c r="W28" s="173" t="e">
        <f t="shared" si="17"/>
        <v>#VALUE!</v>
      </c>
      <c r="X28" s="173" t="e">
        <f t="shared" si="18"/>
        <v>#VALUE!</v>
      </c>
      <c r="Y28" s="173" t="e">
        <f t="shared" si="19"/>
        <v>#VALUE!</v>
      </c>
      <c r="Z28" s="173" t="e">
        <f t="shared" si="20"/>
        <v>#VALUE!</v>
      </c>
      <c r="AA28" s="162"/>
      <c r="AB28" s="160"/>
    </row>
    <row r="29" spans="1:28" ht="16.5" customHeight="1">
      <c r="A29" s="184">
        <f t="shared" si="0"/>
        <v>18</v>
      </c>
      <c r="B29" s="167" t="str">
        <f t="shared" si="1"/>
        <v/>
      </c>
      <c r="C29" s="185" t="str">
        <f t="shared" si="2"/>
        <v/>
      </c>
      <c r="D29" s="186" t="str">
        <f t="shared" si="3"/>
        <v/>
      </c>
      <c r="E29" s="187" t="e">
        <f t="shared" si="4"/>
        <v>#VALUE!</v>
      </c>
      <c r="F29" s="159"/>
      <c r="G29" s="159"/>
      <c r="H29" s="155">
        <f t="shared" si="5"/>
        <v>18</v>
      </c>
      <c r="I29" s="191">
        <f>別紙４!B28</f>
        <v>0</v>
      </c>
      <c r="J29" s="167" t="str">
        <f>IF(別紙４!B28="","",MAX(別紙４!E28,$D$7))</f>
        <v/>
      </c>
      <c r="K29" s="192" t="str">
        <f>IF(別紙４!B28="","",MIN(別紙４!F28,$F$7,J29+14))</f>
        <v/>
      </c>
      <c r="L29" s="173" t="e">
        <f t="shared" si="6"/>
        <v>#VALUE!</v>
      </c>
      <c r="M29" s="173" t="e">
        <f t="shared" si="7"/>
        <v>#VALUE!</v>
      </c>
      <c r="N29" s="173" t="e">
        <f t="shared" si="8"/>
        <v>#VALUE!</v>
      </c>
      <c r="O29" s="173" t="e">
        <f t="shared" si="9"/>
        <v>#VALUE!</v>
      </c>
      <c r="P29" s="173" t="e">
        <f t="shared" si="10"/>
        <v>#VALUE!</v>
      </c>
      <c r="Q29" s="173" t="e">
        <f t="shared" si="11"/>
        <v>#VALUE!</v>
      </c>
      <c r="R29" s="173" t="e">
        <f t="shared" si="12"/>
        <v>#VALUE!</v>
      </c>
      <c r="S29" s="173" t="e">
        <f t="shared" si="13"/>
        <v>#VALUE!</v>
      </c>
      <c r="T29" s="173" t="e">
        <f t="shared" si="14"/>
        <v>#VALUE!</v>
      </c>
      <c r="U29" s="173" t="e">
        <f t="shared" si="15"/>
        <v>#VALUE!</v>
      </c>
      <c r="V29" s="173" t="e">
        <f t="shared" si="16"/>
        <v>#VALUE!</v>
      </c>
      <c r="W29" s="173" t="e">
        <f t="shared" si="17"/>
        <v>#VALUE!</v>
      </c>
      <c r="X29" s="173" t="e">
        <f t="shared" si="18"/>
        <v>#VALUE!</v>
      </c>
      <c r="Y29" s="173" t="e">
        <f t="shared" si="19"/>
        <v>#VALUE!</v>
      </c>
      <c r="Z29" s="173" t="e">
        <f t="shared" si="20"/>
        <v>#VALUE!</v>
      </c>
      <c r="AA29" s="162"/>
      <c r="AB29" s="160"/>
    </row>
    <row r="30" spans="1:28" ht="16.5" customHeight="1">
      <c r="A30" s="184">
        <f t="shared" si="0"/>
        <v>19</v>
      </c>
      <c r="B30" s="167" t="str">
        <f t="shared" si="1"/>
        <v/>
      </c>
      <c r="C30" s="185" t="str">
        <f t="shared" si="2"/>
        <v/>
      </c>
      <c r="D30" s="186" t="str">
        <f t="shared" si="3"/>
        <v/>
      </c>
      <c r="E30" s="187" t="e">
        <f t="shared" si="4"/>
        <v>#VALUE!</v>
      </c>
      <c r="F30" s="159"/>
      <c r="G30" s="159"/>
      <c r="H30" s="155">
        <f t="shared" si="5"/>
        <v>19</v>
      </c>
      <c r="I30" s="191">
        <f>別紙４!B29</f>
        <v>0</v>
      </c>
      <c r="J30" s="167" t="str">
        <f>IF(別紙４!B29="","",MAX(別紙４!E29,$D$7))</f>
        <v/>
      </c>
      <c r="K30" s="192" t="str">
        <f>IF(別紙４!B29="","",MIN(別紙４!F29,$F$7,J30+14))</f>
        <v/>
      </c>
      <c r="L30" s="173" t="e">
        <f t="shared" si="6"/>
        <v>#VALUE!</v>
      </c>
      <c r="M30" s="173" t="e">
        <f t="shared" si="7"/>
        <v>#VALUE!</v>
      </c>
      <c r="N30" s="173" t="e">
        <f t="shared" si="8"/>
        <v>#VALUE!</v>
      </c>
      <c r="O30" s="173" t="e">
        <f t="shared" si="9"/>
        <v>#VALUE!</v>
      </c>
      <c r="P30" s="173" t="e">
        <f t="shared" si="10"/>
        <v>#VALUE!</v>
      </c>
      <c r="Q30" s="173" t="e">
        <f t="shared" si="11"/>
        <v>#VALUE!</v>
      </c>
      <c r="R30" s="173" t="e">
        <f t="shared" si="12"/>
        <v>#VALUE!</v>
      </c>
      <c r="S30" s="173" t="e">
        <f t="shared" si="13"/>
        <v>#VALUE!</v>
      </c>
      <c r="T30" s="173" t="e">
        <f t="shared" si="14"/>
        <v>#VALUE!</v>
      </c>
      <c r="U30" s="173" t="e">
        <f t="shared" si="15"/>
        <v>#VALUE!</v>
      </c>
      <c r="V30" s="173" t="e">
        <f t="shared" si="16"/>
        <v>#VALUE!</v>
      </c>
      <c r="W30" s="173" t="e">
        <f t="shared" si="17"/>
        <v>#VALUE!</v>
      </c>
      <c r="X30" s="173" t="e">
        <f t="shared" si="18"/>
        <v>#VALUE!</v>
      </c>
      <c r="Y30" s="173" t="e">
        <f t="shared" si="19"/>
        <v>#VALUE!</v>
      </c>
      <c r="Z30" s="173" t="e">
        <f t="shared" si="20"/>
        <v>#VALUE!</v>
      </c>
      <c r="AA30" s="162"/>
      <c r="AB30" s="160"/>
    </row>
    <row r="31" spans="1:28" ht="16.5" customHeight="1">
      <c r="A31" s="184">
        <f t="shared" si="0"/>
        <v>20</v>
      </c>
      <c r="B31" s="167" t="str">
        <f t="shared" si="1"/>
        <v/>
      </c>
      <c r="C31" s="185" t="str">
        <f t="shared" si="2"/>
        <v/>
      </c>
      <c r="D31" s="186" t="str">
        <f t="shared" si="3"/>
        <v/>
      </c>
      <c r="E31" s="187" t="e">
        <f t="shared" si="4"/>
        <v>#VALUE!</v>
      </c>
      <c r="F31" s="159"/>
      <c r="G31" s="159"/>
      <c r="H31" s="155">
        <f t="shared" si="5"/>
        <v>20</v>
      </c>
      <c r="I31" s="191">
        <f>別紙４!B30</f>
        <v>0</v>
      </c>
      <c r="J31" s="167" t="str">
        <f>IF(別紙４!B30="","",MAX(別紙４!E30,$D$7))</f>
        <v/>
      </c>
      <c r="K31" s="192" t="str">
        <f>IF(別紙４!B30="","",MIN(別紙４!F30,$F$7,J31+14))</f>
        <v/>
      </c>
      <c r="L31" s="173" t="e">
        <f t="shared" si="6"/>
        <v>#VALUE!</v>
      </c>
      <c r="M31" s="173" t="e">
        <f t="shared" si="7"/>
        <v>#VALUE!</v>
      </c>
      <c r="N31" s="173" t="e">
        <f t="shared" si="8"/>
        <v>#VALUE!</v>
      </c>
      <c r="O31" s="173" t="e">
        <f t="shared" si="9"/>
        <v>#VALUE!</v>
      </c>
      <c r="P31" s="173" t="e">
        <f t="shared" si="10"/>
        <v>#VALUE!</v>
      </c>
      <c r="Q31" s="173" t="e">
        <f t="shared" si="11"/>
        <v>#VALUE!</v>
      </c>
      <c r="R31" s="173" t="e">
        <f t="shared" si="12"/>
        <v>#VALUE!</v>
      </c>
      <c r="S31" s="173" t="e">
        <f t="shared" si="13"/>
        <v>#VALUE!</v>
      </c>
      <c r="T31" s="173" t="e">
        <f t="shared" si="14"/>
        <v>#VALUE!</v>
      </c>
      <c r="U31" s="173" t="e">
        <f t="shared" si="15"/>
        <v>#VALUE!</v>
      </c>
      <c r="V31" s="173" t="e">
        <f t="shared" si="16"/>
        <v>#VALUE!</v>
      </c>
      <c r="W31" s="173" t="e">
        <f t="shared" si="17"/>
        <v>#VALUE!</v>
      </c>
      <c r="X31" s="173" t="e">
        <f t="shared" si="18"/>
        <v>#VALUE!</v>
      </c>
      <c r="Y31" s="173" t="e">
        <f t="shared" si="19"/>
        <v>#VALUE!</v>
      </c>
      <c r="Z31" s="173" t="e">
        <f t="shared" si="20"/>
        <v>#VALUE!</v>
      </c>
      <c r="AA31" s="162"/>
      <c r="AB31" s="160"/>
    </row>
    <row r="32" spans="1:28" ht="16.5" customHeight="1">
      <c r="A32" s="184">
        <f t="shared" si="0"/>
        <v>21</v>
      </c>
      <c r="B32" s="167" t="str">
        <f t="shared" si="1"/>
        <v/>
      </c>
      <c r="C32" s="185" t="str">
        <f t="shared" si="2"/>
        <v/>
      </c>
      <c r="D32" s="186" t="str">
        <f t="shared" si="3"/>
        <v/>
      </c>
      <c r="E32" s="187" t="e">
        <f t="shared" si="4"/>
        <v>#VALUE!</v>
      </c>
      <c r="F32" s="159"/>
      <c r="G32" s="159"/>
      <c r="H32" s="155">
        <f t="shared" si="5"/>
        <v>21</v>
      </c>
      <c r="I32" s="191">
        <f>別紙４!B31</f>
        <v>0</v>
      </c>
      <c r="J32" s="167" t="str">
        <f>IF(別紙４!B31="","",MAX(別紙４!E31,$D$7))</f>
        <v/>
      </c>
      <c r="K32" s="192" t="str">
        <f>IF(別紙４!B31="","",MIN(別紙４!F31,$F$7,J32+14))</f>
        <v/>
      </c>
      <c r="L32" s="173" t="e">
        <f t="shared" si="6"/>
        <v>#VALUE!</v>
      </c>
      <c r="M32" s="173" t="e">
        <f t="shared" si="7"/>
        <v>#VALUE!</v>
      </c>
      <c r="N32" s="173" t="e">
        <f t="shared" si="8"/>
        <v>#VALUE!</v>
      </c>
      <c r="O32" s="173" t="e">
        <f t="shared" si="9"/>
        <v>#VALUE!</v>
      </c>
      <c r="P32" s="173" t="e">
        <f t="shared" si="10"/>
        <v>#VALUE!</v>
      </c>
      <c r="Q32" s="173" t="e">
        <f t="shared" si="11"/>
        <v>#VALUE!</v>
      </c>
      <c r="R32" s="173" t="e">
        <f t="shared" si="12"/>
        <v>#VALUE!</v>
      </c>
      <c r="S32" s="173" t="e">
        <f t="shared" si="13"/>
        <v>#VALUE!</v>
      </c>
      <c r="T32" s="173" t="e">
        <f t="shared" si="14"/>
        <v>#VALUE!</v>
      </c>
      <c r="U32" s="173" t="e">
        <f t="shared" si="15"/>
        <v>#VALUE!</v>
      </c>
      <c r="V32" s="173" t="e">
        <f t="shared" si="16"/>
        <v>#VALUE!</v>
      </c>
      <c r="W32" s="173" t="e">
        <f t="shared" si="17"/>
        <v>#VALUE!</v>
      </c>
      <c r="X32" s="173" t="e">
        <f t="shared" si="18"/>
        <v>#VALUE!</v>
      </c>
      <c r="Y32" s="173" t="e">
        <f t="shared" si="19"/>
        <v>#VALUE!</v>
      </c>
      <c r="Z32" s="173" t="e">
        <f t="shared" si="20"/>
        <v>#VALUE!</v>
      </c>
      <c r="AA32" s="162"/>
      <c r="AB32" s="160"/>
    </row>
    <row r="33" spans="1:28" ht="16.5" customHeight="1">
      <c r="A33" s="184">
        <f t="shared" si="0"/>
        <v>22</v>
      </c>
      <c r="B33" s="167" t="str">
        <f t="shared" si="1"/>
        <v/>
      </c>
      <c r="C33" s="185" t="str">
        <f t="shared" si="2"/>
        <v/>
      </c>
      <c r="D33" s="186" t="str">
        <f t="shared" si="3"/>
        <v/>
      </c>
      <c r="E33" s="187" t="e">
        <f t="shared" si="4"/>
        <v>#VALUE!</v>
      </c>
      <c r="F33" s="159"/>
      <c r="G33" s="159"/>
      <c r="H33" s="155">
        <f t="shared" si="5"/>
        <v>22</v>
      </c>
      <c r="I33" s="191">
        <f>別紙４!B32</f>
        <v>0</v>
      </c>
      <c r="J33" s="167" t="str">
        <f>IF(別紙４!B32="","",MAX(別紙４!E32,$D$7))</f>
        <v/>
      </c>
      <c r="K33" s="192" t="str">
        <f>IF(別紙４!B32="","",MIN(別紙４!F32,$F$7,J33+14))</f>
        <v/>
      </c>
      <c r="L33" s="173" t="e">
        <f t="shared" si="6"/>
        <v>#VALUE!</v>
      </c>
      <c r="M33" s="173" t="e">
        <f t="shared" si="7"/>
        <v>#VALUE!</v>
      </c>
      <c r="N33" s="173" t="e">
        <f t="shared" si="8"/>
        <v>#VALUE!</v>
      </c>
      <c r="O33" s="173" t="e">
        <f t="shared" si="9"/>
        <v>#VALUE!</v>
      </c>
      <c r="P33" s="173" t="e">
        <f t="shared" si="10"/>
        <v>#VALUE!</v>
      </c>
      <c r="Q33" s="173" t="e">
        <f t="shared" si="11"/>
        <v>#VALUE!</v>
      </c>
      <c r="R33" s="173" t="e">
        <f t="shared" si="12"/>
        <v>#VALUE!</v>
      </c>
      <c r="S33" s="173" t="e">
        <f t="shared" si="13"/>
        <v>#VALUE!</v>
      </c>
      <c r="T33" s="173" t="e">
        <f t="shared" si="14"/>
        <v>#VALUE!</v>
      </c>
      <c r="U33" s="173" t="e">
        <f t="shared" si="15"/>
        <v>#VALUE!</v>
      </c>
      <c r="V33" s="173" t="e">
        <f t="shared" si="16"/>
        <v>#VALUE!</v>
      </c>
      <c r="W33" s="173" t="e">
        <f t="shared" si="17"/>
        <v>#VALUE!</v>
      </c>
      <c r="X33" s="173" t="e">
        <f t="shared" si="18"/>
        <v>#VALUE!</v>
      </c>
      <c r="Y33" s="173" t="e">
        <f t="shared" si="19"/>
        <v>#VALUE!</v>
      </c>
      <c r="Z33" s="173" t="e">
        <f t="shared" si="20"/>
        <v>#VALUE!</v>
      </c>
      <c r="AA33" s="162"/>
      <c r="AB33" s="160"/>
    </row>
    <row r="34" spans="1:28" ht="16.5" customHeight="1">
      <c r="A34" s="184">
        <f t="shared" si="0"/>
        <v>23</v>
      </c>
      <c r="B34" s="167" t="str">
        <f t="shared" si="1"/>
        <v/>
      </c>
      <c r="C34" s="185" t="str">
        <f t="shared" si="2"/>
        <v/>
      </c>
      <c r="D34" s="186" t="str">
        <f t="shared" si="3"/>
        <v/>
      </c>
      <c r="E34" s="187" t="e">
        <f t="shared" si="4"/>
        <v>#VALUE!</v>
      </c>
      <c r="F34" s="159"/>
      <c r="G34" s="159"/>
      <c r="H34" s="155">
        <f t="shared" si="5"/>
        <v>23</v>
      </c>
      <c r="I34" s="191">
        <f>別紙４!B33</f>
        <v>0</v>
      </c>
      <c r="J34" s="167" t="str">
        <f>IF(別紙４!B33="","",MAX(別紙４!E33,$D$7))</f>
        <v/>
      </c>
      <c r="K34" s="192" t="str">
        <f>IF(別紙４!B33="","",MIN(別紙４!F33,$F$7,J34+14))</f>
        <v/>
      </c>
      <c r="L34" s="173" t="e">
        <f t="shared" si="6"/>
        <v>#VALUE!</v>
      </c>
      <c r="M34" s="173" t="e">
        <f t="shared" si="7"/>
        <v>#VALUE!</v>
      </c>
      <c r="N34" s="173" t="e">
        <f t="shared" si="8"/>
        <v>#VALUE!</v>
      </c>
      <c r="O34" s="173" t="e">
        <f t="shared" si="9"/>
        <v>#VALUE!</v>
      </c>
      <c r="P34" s="173" t="e">
        <f t="shared" si="10"/>
        <v>#VALUE!</v>
      </c>
      <c r="Q34" s="173" t="e">
        <f t="shared" si="11"/>
        <v>#VALUE!</v>
      </c>
      <c r="R34" s="173" t="e">
        <f t="shared" si="12"/>
        <v>#VALUE!</v>
      </c>
      <c r="S34" s="173" t="e">
        <f t="shared" si="13"/>
        <v>#VALUE!</v>
      </c>
      <c r="T34" s="173" t="e">
        <f t="shared" si="14"/>
        <v>#VALUE!</v>
      </c>
      <c r="U34" s="173" t="e">
        <f t="shared" si="15"/>
        <v>#VALUE!</v>
      </c>
      <c r="V34" s="173" t="e">
        <f t="shared" si="16"/>
        <v>#VALUE!</v>
      </c>
      <c r="W34" s="173" t="e">
        <f t="shared" si="17"/>
        <v>#VALUE!</v>
      </c>
      <c r="X34" s="173" t="e">
        <f t="shared" si="18"/>
        <v>#VALUE!</v>
      </c>
      <c r="Y34" s="173" t="e">
        <f t="shared" si="19"/>
        <v>#VALUE!</v>
      </c>
      <c r="Z34" s="173" t="e">
        <f t="shared" si="20"/>
        <v>#VALUE!</v>
      </c>
      <c r="AA34" s="162"/>
      <c r="AB34" s="160"/>
    </row>
    <row r="35" spans="1:28" ht="16.5" customHeight="1">
      <c r="A35" s="184">
        <f t="shared" si="0"/>
        <v>24</v>
      </c>
      <c r="B35" s="167" t="str">
        <f t="shared" si="1"/>
        <v/>
      </c>
      <c r="C35" s="185" t="str">
        <f t="shared" si="2"/>
        <v/>
      </c>
      <c r="D35" s="186" t="str">
        <f t="shared" si="3"/>
        <v/>
      </c>
      <c r="E35" s="187" t="e">
        <f t="shared" si="4"/>
        <v>#VALUE!</v>
      </c>
      <c r="F35" s="159"/>
      <c r="G35" s="159"/>
      <c r="H35" s="155">
        <f t="shared" si="5"/>
        <v>24</v>
      </c>
      <c r="I35" s="191">
        <f>別紙４!B34</f>
        <v>0</v>
      </c>
      <c r="J35" s="167" t="str">
        <f>IF(別紙４!B34="","",MAX(別紙４!E34,$D$7))</f>
        <v/>
      </c>
      <c r="K35" s="192" t="str">
        <f>IF(別紙４!B34="","",MIN(別紙４!F34,$F$7,J35+14))</f>
        <v/>
      </c>
      <c r="L35" s="173" t="e">
        <f t="shared" si="6"/>
        <v>#VALUE!</v>
      </c>
      <c r="M35" s="173" t="e">
        <f t="shared" si="7"/>
        <v>#VALUE!</v>
      </c>
      <c r="N35" s="173" t="e">
        <f t="shared" si="8"/>
        <v>#VALUE!</v>
      </c>
      <c r="O35" s="173" t="e">
        <f t="shared" si="9"/>
        <v>#VALUE!</v>
      </c>
      <c r="P35" s="173" t="e">
        <f t="shared" si="10"/>
        <v>#VALUE!</v>
      </c>
      <c r="Q35" s="173" t="e">
        <f t="shared" si="11"/>
        <v>#VALUE!</v>
      </c>
      <c r="R35" s="173" t="e">
        <f>IF(J35+COLUMN(O35)-9&gt;K35,"",J35+COLUMN(O35)-9)</f>
        <v>#VALUE!</v>
      </c>
      <c r="S35" s="173" t="e">
        <f t="shared" si="13"/>
        <v>#VALUE!</v>
      </c>
      <c r="T35" s="173" t="e">
        <f t="shared" si="14"/>
        <v>#VALUE!</v>
      </c>
      <c r="U35" s="173" t="e">
        <f t="shared" si="15"/>
        <v>#VALUE!</v>
      </c>
      <c r="V35" s="173" t="e">
        <f t="shared" si="16"/>
        <v>#VALUE!</v>
      </c>
      <c r="W35" s="173" t="e">
        <f t="shared" si="17"/>
        <v>#VALUE!</v>
      </c>
      <c r="X35" s="173" t="e">
        <f t="shared" si="18"/>
        <v>#VALUE!</v>
      </c>
      <c r="Y35" s="173" t="e">
        <f t="shared" si="19"/>
        <v>#VALUE!</v>
      </c>
      <c r="Z35" s="173" t="e">
        <f t="shared" si="20"/>
        <v>#VALUE!</v>
      </c>
      <c r="AA35" s="162"/>
      <c r="AB35" s="160"/>
    </row>
    <row r="36" spans="1:28" ht="16.5" customHeight="1">
      <c r="A36" s="184">
        <f t="shared" si="0"/>
        <v>25</v>
      </c>
      <c r="B36" s="167" t="str">
        <f t="shared" si="1"/>
        <v/>
      </c>
      <c r="C36" s="185" t="str">
        <f t="shared" si="2"/>
        <v/>
      </c>
      <c r="D36" s="186" t="str">
        <f t="shared" ref="D36:D40" si="23">IF(C36&gt;$F$5-1,C36,"")</f>
        <v/>
      </c>
      <c r="E36" s="187" t="e">
        <f t="shared" ref="E36:E40" si="24">D36*10000</f>
        <v>#VALUE!</v>
      </c>
      <c r="F36" s="159"/>
      <c r="G36" s="159"/>
      <c r="H36" s="155">
        <f t="shared" si="5"/>
        <v>25</v>
      </c>
      <c r="I36" s="191">
        <f>別紙４!B35</f>
        <v>0</v>
      </c>
      <c r="J36" s="167" t="str">
        <f>IF(別紙４!B35="","",MAX(別紙４!E35,$D$7))</f>
        <v/>
      </c>
      <c r="K36" s="192" t="str">
        <f>IF(別紙４!B35="","",MIN(別紙４!F35,$F$7,J36+14))</f>
        <v/>
      </c>
      <c r="L36" s="173" t="e">
        <f t="shared" si="6"/>
        <v>#VALUE!</v>
      </c>
      <c r="M36" s="173" t="e">
        <f t="shared" si="7"/>
        <v>#VALUE!</v>
      </c>
      <c r="N36" s="173" t="e">
        <f t="shared" si="8"/>
        <v>#VALUE!</v>
      </c>
      <c r="O36" s="173" t="e">
        <f t="shared" si="9"/>
        <v>#VALUE!</v>
      </c>
      <c r="P36" s="173" t="e">
        <f t="shared" si="10"/>
        <v>#VALUE!</v>
      </c>
      <c r="Q36" s="173" t="e">
        <f t="shared" si="11"/>
        <v>#VALUE!</v>
      </c>
      <c r="R36" s="173" t="e">
        <f t="shared" si="12"/>
        <v>#VALUE!</v>
      </c>
      <c r="S36" s="173" t="e">
        <f t="shared" si="13"/>
        <v>#VALUE!</v>
      </c>
      <c r="T36" s="173" t="e">
        <f t="shared" si="14"/>
        <v>#VALUE!</v>
      </c>
      <c r="U36" s="173" t="e">
        <f t="shared" si="15"/>
        <v>#VALUE!</v>
      </c>
      <c r="V36" s="173" t="e">
        <f t="shared" si="16"/>
        <v>#VALUE!</v>
      </c>
      <c r="W36" s="173" t="e">
        <f t="shared" si="17"/>
        <v>#VALUE!</v>
      </c>
      <c r="X36" s="173" t="e">
        <f t="shared" si="18"/>
        <v>#VALUE!</v>
      </c>
      <c r="Y36" s="173" t="e">
        <f t="shared" si="19"/>
        <v>#VALUE!</v>
      </c>
      <c r="Z36" s="173" t="e">
        <f t="shared" si="20"/>
        <v>#VALUE!</v>
      </c>
      <c r="AA36" s="162"/>
      <c r="AB36" s="160"/>
    </row>
    <row r="37" spans="1:28" ht="16.5" customHeight="1">
      <c r="A37" s="184">
        <f t="shared" si="0"/>
        <v>26</v>
      </c>
      <c r="B37" s="167" t="str">
        <f t="shared" si="1"/>
        <v/>
      </c>
      <c r="C37" s="185" t="str">
        <f t="shared" si="2"/>
        <v/>
      </c>
      <c r="D37" s="186" t="str">
        <f t="shared" si="23"/>
        <v/>
      </c>
      <c r="E37" s="187" t="e">
        <f t="shared" si="24"/>
        <v>#VALUE!</v>
      </c>
      <c r="F37" s="159"/>
      <c r="G37" s="159"/>
      <c r="H37" s="155">
        <f t="shared" si="5"/>
        <v>26</v>
      </c>
      <c r="I37" s="191">
        <f>別紙４!B36</f>
        <v>0</v>
      </c>
      <c r="J37" s="167" t="str">
        <f>IF(別紙４!B36="","",MAX(別紙４!E36,$D$7))</f>
        <v/>
      </c>
      <c r="K37" s="192" t="str">
        <f>IF(別紙４!B36="","",MIN(別紙４!F36,$F$7,J37+14))</f>
        <v/>
      </c>
      <c r="L37" s="173" t="e">
        <f t="shared" si="6"/>
        <v>#VALUE!</v>
      </c>
      <c r="M37" s="173" t="e">
        <f t="shared" si="7"/>
        <v>#VALUE!</v>
      </c>
      <c r="N37" s="173" t="e">
        <f t="shared" si="8"/>
        <v>#VALUE!</v>
      </c>
      <c r="O37" s="173" t="e">
        <f t="shared" si="9"/>
        <v>#VALUE!</v>
      </c>
      <c r="P37" s="173" t="e">
        <f t="shared" si="10"/>
        <v>#VALUE!</v>
      </c>
      <c r="Q37" s="173" t="e">
        <f t="shared" si="11"/>
        <v>#VALUE!</v>
      </c>
      <c r="R37" s="173" t="e">
        <f t="shared" si="12"/>
        <v>#VALUE!</v>
      </c>
      <c r="S37" s="173" t="e">
        <f t="shared" si="13"/>
        <v>#VALUE!</v>
      </c>
      <c r="T37" s="173" t="e">
        <f t="shared" si="14"/>
        <v>#VALUE!</v>
      </c>
      <c r="U37" s="173" t="e">
        <f t="shared" si="15"/>
        <v>#VALUE!</v>
      </c>
      <c r="V37" s="173" t="e">
        <f t="shared" si="16"/>
        <v>#VALUE!</v>
      </c>
      <c r="W37" s="173" t="e">
        <f t="shared" si="17"/>
        <v>#VALUE!</v>
      </c>
      <c r="X37" s="173" t="e">
        <f t="shared" si="18"/>
        <v>#VALUE!</v>
      </c>
      <c r="Y37" s="173" t="e">
        <f t="shared" si="19"/>
        <v>#VALUE!</v>
      </c>
      <c r="Z37" s="173" t="e">
        <f t="shared" si="20"/>
        <v>#VALUE!</v>
      </c>
      <c r="AA37" s="162"/>
      <c r="AB37" s="160"/>
    </row>
    <row r="38" spans="1:28" ht="16.5" customHeight="1">
      <c r="A38" s="184">
        <f t="shared" si="0"/>
        <v>27</v>
      </c>
      <c r="B38" s="167" t="str">
        <f t="shared" si="1"/>
        <v/>
      </c>
      <c r="C38" s="185" t="str">
        <f t="shared" si="2"/>
        <v/>
      </c>
      <c r="D38" s="186" t="str">
        <f t="shared" si="23"/>
        <v/>
      </c>
      <c r="E38" s="187" t="e">
        <f t="shared" si="24"/>
        <v>#VALUE!</v>
      </c>
      <c r="F38" s="159"/>
      <c r="G38" s="159"/>
      <c r="H38" s="155">
        <f t="shared" si="5"/>
        <v>27</v>
      </c>
      <c r="I38" s="191">
        <f>別紙４!B37</f>
        <v>0</v>
      </c>
      <c r="J38" s="167" t="str">
        <f>IF(別紙４!B37="","",MAX(別紙４!E37,$D$7))</f>
        <v/>
      </c>
      <c r="K38" s="192" t="str">
        <f>IF(別紙４!B37="","",MIN(別紙４!F37,$F$7,J38+14))</f>
        <v/>
      </c>
      <c r="L38" s="173" t="e">
        <f t="shared" si="6"/>
        <v>#VALUE!</v>
      </c>
      <c r="M38" s="173" t="e">
        <f t="shared" si="7"/>
        <v>#VALUE!</v>
      </c>
      <c r="N38" s="173" t="e">
        <f t="shared" si="8"/>
        <v>#VALUE!</v>
      </c>
      <c r="O38" s="173" t="e">
        <f t="shared" si="9"/>
        <v>#VALUE!</v>
      </c>
      <c r="P38" s="173" t="e">
        <f t="shared" si="10"/>
        <v>#VALUE!</v>
      </c>
      <c r="Q38" s="173" t="e">
        <f t="shared" si="11"/>
        <v>#VALUE!</v>
      </c>
      <c r="R38" s="173" t="e">
        <f t="shared" si="12"/>
        <v>#VALUE!</v>
      </c>
      <c r="S38" s="173" t="e">
        <f t="shared" si="13"/>
        <v>#VALUE!</v>
      </c>
      <c r="T38" s="173" t="e">
        <f t="shared" si="14"/>
        <v>#VALUE!</v>
      </c>
      <c r="U38" s="173" t="e">
        <f t="shared" si="15"/>
        <v>#VALUE!</v>
      </c>
      <c r="V38" s="173" t="e">
        <f t="shared" si="16"/>
        <v>#VALUE!</v>
      </c>
      <c r="W38" s="173" t="e">
        <f t="shared" si="17"/>
        <v>#VALUE!</v>
      </c>
      <c r="X38" s="173" t="e">
        <f t="shared" si="18"/>
        <v>#VALUE!</v>
      </c>
      <c r="Y38" s="173" t="e">
        <f t="shared" si="19"/>
        <v>#VALUE!</v>
      </c>
      <c r="Z38" s="173" t="e">
        <f t="shared" si="20"/>
        <v>#VALUE!</v>
      </c>
      <c r="AA38" s="162"/>
      <c r="AB38" s="160"/>
    </row>
    <row r="39" spans="1:28" ht="16.5" customHeight="1">
      <c r="A39" s="184">
        <f t="shared" si="0"/>
        <v>28</v>
      </c>
      <c r="B39" s="167" t="str">
        <f t="shared" si="1"/>
        <v/>
      </c>
      <c r="C39" s="185" t="str">
        <f t="shared" si="2"/>
        <v/>
      </c>
      <c r="D39" s="186" t="str">
        <f t="shared" si="23"/>
        <v/>
      </c>
      <c r="E39" s="187" t="e">
        <f t="shared" si="24"/>
        <v>#VALUE!</v>
      </c>
      <c r="F39" s="159"/>
      <c r="G39" s="159"/>
      <c r="H39" s="155">
        <f t="shared" si="5"/>
        <v>28</v>
      </c>
      <c r="I39" s="191">
        <f>別紙４!B38</f>
        <v>0</v>
      </c>
      <c r="J39" s="167" t="str">
        <f>IF(別紙４!B38="","",MAX(別紙４!E38,$D$7))</f>
        <v/>
      </c>
      <c r="K39" s="192" t="str">
        <f>IF(別紙４!B38="","",MIN(別紙４!F38,$F$7,J39+14))</f>
        <v/>
      </c>
      <c r="L39" s="173" t="e">
        <f t="shared" si="6"/>
        <v>#VALUE!</v>
      </c>
      <c r="M39" s="173" t="e">
        <f t="shared" si="7"/>
        <v>#VALUE!</v>
      </c>
      <c r="N39" s="173" t="e">
        <f t="shared" si="8"/>
        <v>#VALUE!</v>
      </c>
      <c r="O39" s="173" t="e">
        <f t="shared" si="9"/>
        <v>#VALUE!</v>
      </c>
      <c r="P39" s="173" t="e">
        <f t="shared" si="10"/>
        <v>#VALUE!</v>
      </c>
      <c r="Q39" s="173" t="e">
        <f t="shared" si="11"/>
        <v>#VALUE!</v>
      </c>
      <c r="R39" s="173" t="e">
        <f t="shared" si="12"/>
        <v>#VALUE!</v>
      </c>
      <c r="S39" s="173" t="e">
        <f t="shared" si="13"/>
        <v>#VALUE!</v>
      </c>
      <c r="T39" s="173" t="e">
        <f t="shared" si="14"/>
        <v>#VALUE!</v>
      </c>
      <c r="U39" s="173" t="e">
        <f t="shared" si="15"/>
        <v>#VALUE!</v>
      </c>
      <c r="V39" s="173" t="e">
        <f t="shared" si="16"/>
        <v>#VALUE!</v>
      </c>
      <c r="W39" s="173" t="e">
        <f t="shared" si="17"/>
        <v>#VALUE!</v>
      </c>
      <c r="X39" s="173" t="e">
        <f t="shared" si="18"/>
        <v>#VALUE!</v>
      </c>
      <c r="Y39" s="173" t="e">
        <f t="shared" si="19"/>
        <v>#VALUE!</v>
      </c>
      <c r="Z39" s="173" t="e">
        <f t="shared" si="20"/>
        <v>#VALUE!</v>
      </c>
      <c r="AA39" s="162"/>
      <c r="AB39" s="160"/>
    </row>
    <row r="40" spans="1:28" ht="16.5" customHeight="1">
      <c r="A40" s="184">
        <f t="shared" si="0"/>
        <v>29</v>
      </c>
      <c r="B40" s="167" t="str">
        <f t="shared" si="1"/>
        <v/>
      </c>
      <c r="C40" s="185" t="str">
        <f t="shared" si="2"/>
        <v/>
      </c>
      <c r="D40" s="186" t="str">
        <f t="shared" si="23"/>
        <v/>
      </c>
      <c r="E40" s="187" t="e">
        <f t="shared" si="24"/>
        <v>#VALUE!</v>
      </c>
      <c r="F40" s="159"/>
      <c r="G40" s="159"/>
      <c r="H40" s="155">
        <f t="shared" si="5"/>
        <v>29</v>
      </c>
      <c r="I40" s="191">
        <f>別紙４!B39</f>
        <v>0</v>
      </c>
      <c r="J40" s="167" t="str">
        <f>IF(別紙４!B39="","",MAX(別紙４!E39,$D$7))</f>
        <v/>
      </c>
      <c r="K40" s="192" t="str">
        <f>IF(別紙４!B39="","",MIN(別紙４!F39,$F$7,J40+14))</f>
        <v/>
      </c>
      <c r="L40" s="173" t="e">
        <f t="shared" si="6"/>
        <v>#VALUE!</v>
      </c>
      <c r="M40" s="173" t="e">
        <f t="shared" si="7"/>
        <v>#VALUE!</v>
      </c>
      <c r="N40" s="173" t="e">
        <f t="shared" si="8"/>
        <v>#VALUE!</v>
      </c>
      <c r="O40" s="173" t="e">
        <f t="shared" si="9"/>
        <v>#VALUE!</v>
      </c>
      <c r="P40" s="173" t="e">
        <f t="shared" si="10"/>
        <v>#VALUE!</v>
      </c>
      <c r="Q40" s="173" t="e">
        <f t="shared" si="11"/>
        <v>#VALUE!</v>
      </c>
      <c r="R40" s="173" t="e">
        <f t="shared" si="12"/>
        <v>#VALUE!</v>
      </c>
      <c r="S40" s="173" t="e">
        <f t="shared" si="13"/>
        <v>#VALUE!</v>
      </c>
      <c r="T40" s="173" t="e">
        <f t="shared" si="14"/>
        <v>#VALUE!</v>
      </c>
      <c r="U40" s="173" t="e">
        <f t="shared" si="15"/>
        <v>#VALUE!</v>
      </c>
      <c r="V40" s="173" t="e">
        <f t="shared" si="16"/>
        <v>#VALUE!</v>
      </c>
      <c r="W40" s="173" t="e">
        <f t="shared" si="17"/>
        <v>#VALUE!</v>
      </c>
      <c r="X40" s="173" t="e">
        <f t="shared" si="18"/>
        <v>#VALUE!</v>
      </c>
      <c r="Y40" s="173" t="e">
        <f t="shared" si="19"/>
        <v>#VALUE!</v>
      </c>
      <c r="Z40" s="173" t="e">
        <f t="shared" si="20"/>
        <v>#VALUE!</v>
      </c>
      <c r="AA40" s="162"/>
      <c r="AB40" s="160"/>
    </row>
    <row r="41" spans="1:28" ht="16.5" customHeight="1">
      <c r="A41" s="184">
        <f t="shared" si="0"/>
        <v>30</v>
      </c>
      <c r="B41" s="167" t="str">
        <f t="shared" si="1"/>
        <v/>
      </c>
      <c r="C41" s="185" t="str">
        <f t="shared" si="2"/>
        <v/>
      </c>
      <c r="D41" s="186" t="str">
        <f t="shared" si="3"/>
        <v/>
      </c>
      <c r="E41" s="187" t="e">
        <f t="shared" si="4"/>
        <v>#VALUE!</v>
      </c>
      <c r="F41" s="159"/>
      <c r="G41" s="159"/>
      <c r="H41" s="155">
        <f t="shared" si="5"/>
        <v>30</v>
      </c>
      <c r="I41" s="191">
        <f>別紙４!B40</f>
        <v>0</v>
      </c>
      <c r="J41" s="167" t="str">
        <f>IF(別紙４!B40="","",MAX(別紙４!E40,$D$7))</f>
        <v/>
      </c>
      <c r="K41" s="192" t="str">
        <f>IF(別紙４!B40="","",MIN(別紙４!F40,$F$7,J41+14))</f>
        <v/>
      </c>
      <c r="L41" s="173" t="e">
        <f t="shared" si="6"/>
        <v>#VALUE!</v>
      </c>
      <c r="M41" s="173" t="e">
        <f t="shared" si="7"/>
        <v>#VALUE!</v>
      </c>
      <c r="N41" s="173" t="e">
        <f t="shared" si="8"/>
        <v>#VALUE!</v>
      </c>
      <c r="O41" s="173" t="e">
        <f t="shared" si="9"/>
        <v>#VALUE!</v>
      </c>
      <c r="P41" s="173" t="e">
        <f t="shared" si="10"/>
        <v>#VALUE!</v>
      </c>
      <c r="Q41" s="173" t="e">
        <f t="shared" si="11"/>
        <v>#VALUE!</v>
      </c>
      <c r="R41" s="173" t="e">
        <f t="shared" si="12"/>
        <v>#VALUE!</v>
      </c>
      <c r="S41" s="173" t="e">
        <f t="shared" si="13"/>
        <v>#VALUE!</v>
      </c>
      <c r="T41" s="173" t="e">
        <f t="shared" si="14"/>
        <v>#VALUE!</v>
      </c>
      <c r="U41" s="173" t="e">
        <f t="shared" si="15"/>
        <v>#VALUE!</v>
      </c>
      <c r="V41" s="173" t="e">
        <f t="shared" si="16"/>
        <v>#VALUE!</v>
      </c>
      <c r="W41" s="173" t="e">
        <f t="shared" si="17"/>
        <v>#VALUE!</v>
      </c>
      <c r="X41" s="173" t="e">
        <f t="shared" si="18"/>
        <v>#VALUE!</v>
      </c>
      <c r="Y41" s="173" t="e">
        <f t="shared" si="19"/>
        <v>#VALUE!</v>
      </c>
      <c r="Z41" s="173" t="e">
        <f t="shared" si="20"/>
        <v>#VALUE!</v>
      </c>
      <c r="AA41" s="162"/>
      <c r="AB41" s="160"/>
    </row>
    <row r="42" spans="1:28" ht="16.5" customHeight="1">
      <c r="A42" s="184">
        <f t="shared" si="0"/>
        <v>31</v>
      </c>
      <c r="B42" s="167" t="str">
        <f t="shared" si="1"/>
        <v/>
      </c>
      <c r="C42" s="185" t="str">
        <f t="shared" si="2"/>
        <v/>
      </c>
      <c r="D42" s="186" t="str">
        <f t="shared" si="3"/>
        <v/>
      </c>
      <c r="E42" s="187" t="e">
        <f t="shared" si="4"/>
        <v>#VALUE!</v>
      </c>
      <c r="F42" s="159"/>
      <c r="G42" s="159"/>
      <c r="H42" s="155">
        <f t="shared" si="5"/>
        <v>31</v>
      </c>
      <c r="I42" s="191">
        <f>別紙４!B41</f>
        <v>0</v>
      </c>
      <c r="J42" s="167" t="str">
        <f>IF(別紙４!B41="","",MAX(別紙４!E41,$D$7))</f>
        <v/>
      </c>
      <c r="K42" s="192" t="str">
        <f>IF(別紙４!B41="","",MIN(別紙４!F41,$F$7,J42+14))</f>
        <v/>
      </c>
      <c r="L42" s="173" t="e">
        <f t="shared" si="6"/>
        <v>#VALUE!</v>
      </c>
      <c r="M42" s="173" t="e">
        <f t="shared" si="7"/>
        <v>#VALUE!</v>
      </c>
      <c r="N42" s="173" t="e">
        <f t="shared" si="8"/>
        <v>#VALUE!</v>
      </c>
      <c r="O42" s="173" t="e">
        <f t="shared" si="9"/>
        <v>#VALUE!</v>
      </c>
      <c r="P42" s="173" t="e">
        <f t="shared" si="10"/>
        <v>#VALUE!</v>
      </c>
      <c r="Q42" s="173" t="e">
        <f t="shared" si="11"/>
        <v>#VALUE!</v>
      </c>
      <c r="R42" s="173" t="e">
        <f t="shared" si="12"/>
        <v>#VALUE!</v>
      </c>
      <c r="S42" s="173" t="e">
        <f t="shared" si="13"/>
        <v>#VALUE!</v>
      </c>
      <c r="T42" s="173" t="e">
        <f t="shared" si="14"/>
        <v>#VALUE!</v>
      </c>
      <c r="U42" s="173" t="e">
        <f t="shared" si="15"/>
        <v>#VALUE!</v>
      </c>
      <c r="V42" s="173" t="e">
        <f t="shared" si="16"/>
        <v>#VALUE!</v>
      </c>
      <c r="W42" s="173" t="e">
        <f t="shared" si="17"/>
        <v>#VALUE!</v>
      </c>
      <c r="X42" s="173" t="e">
        <f t="shared" si="18"/>
        <v>#VALUE!</v>
      </c>
      <c r="Y42" s="173" t="e">
        <f t="shared" si="19"/>
        <v>#VALUE!</v>
      </c>
      <c r="Z42" s="173" t="e">
        <f t="shared" si="20"/>
        <v>#VALUE!</v>
      </c>
      <c r="AA42" s="162"/>
      <c r="AB42" s="160"/>
    </row>
    <row r="43" spans="1:28" ht="16.5" customHeight="1">
      <c r="A43" s="184">
        <f t="shared" si="0"/>
        <v>32</v>
      </c>
      <c r="B43" s="167" t="str">
        <f t="shared" si="1"/>
        <v/>
      </c>
      <c r="C43" s="185" t="str">
        <f t="shared" si="2"/>
        <v/>
      </c>
      <c r="D43" s="186" t="str">
        <f t="shared" si="3"/>
        <v/>
      </c>
      <c r="E43" s="187" t="e">
        <f t="shared" si="4"/>
        <v>#VALUE!</v>
      </c>
      <c r="F43" s="159"/>
      <c r="G43" s="159"/>
      <c r="H43" s="155">
        <f t="shared" si="5"/>
        <v>32</v>
      </c>
      <c r="I43" s="191">
        <f>別紙４!B42</f>
        <v>0</v>
      </c>
      <c r="J43" s="167" t="str">
        <f>IF(別紙４!B42="","",MAX(別紙４!E42,$D$7))</f>
        <v/>
      </c>
      <c r="K43" s="192" t="str">
        <f>IF(別紙４!B42="","",MIN(別紙４!F42,$F$7,J43+14))</f>
        <v/>
      </c>
      <c r="L43" s="173" t="e">
        <f t="shared" si="6"/>
        <v>#VALUE!</v>
      </c>
      <c r="M43" s="173" t="e">
        <f t="shared" si="7"/>
        <v>#VALUE!</v>
      </c>
      <c r="N43" s="173" t="e">
        <f t="shared" si="8"/>
        <v>#VALUE!</v>
      </c>
      <c r="O43" s="173" t="e">
        <f t="shared" si="9"/>
        <v>#VALUE!</v>
      </c>
      <c r="P43" s="173" t="e">
        <f t="shared" si="10"/>
        <v>#VALUE!</v>
      </c>
      <c r="Q43" s="173" t="e">
        <f t="shared" si="11"/>
        <v>#VALUE!</v>
      </c>
      <c r="R43" s="173" t="e">
        <f t="shared" si="12"/>
        <v>#VALUE!</v>
      </c>
      <c r="S43" s="173" t="e">
        <f t="shared" si="13"/>
        <v>#VALUE!</v>
      </c>
      <c r="T43" s="173" t="e">
        <f t="shared" si="14"/>
        <v>#VALUE!</v>
      </c>
      <c r="U43" s="173" t="e">
        <f t="shared" si="15"/>
        <v>#VALUE!</v>
      </c>
      <c r="V43" s="173" t="e">
        <f t="shared" si="16"/>
        <v>#VALUE!</v>
      </c>
      <c r="W43" s="173" t="e">
        <f t="shared" si="17"/>
        <v>#VALUE!</v>
      </c>
      <c r="X43" s="173" t="e">
        <f t="shared" si="18"/>
        <v>#VALUE!</v>
      </c>
      <c r="Y43" s="173" t="e">
        <f t="shared" si="19"/>
        <v>#VALUE!</v>
      </c>
      <c r="Z43" s="173" t="e">
        <f t="shared" si="20"/>
        <v>#VALUE!</v>
      </c>
      <c r="AA43" s="162"/>
      <c r="AB43" s="160"/>
    </row>
    <row r="44" spans="1:28" ht="16.5" customHeight="1">
      <c r="A44" s="184">
        <f t="shared" si="0"/>
        <v>33</v>
      </c>
      <c r="B44" s="167" t="str">
        <f t="shared" si="1"/>
        <v/>
      </c>
      <c r="C44" s="185" t="str">
        <f t="shared" si="2"/>
        <v/>
      </c>
      <c r="D44" s="186" t="str">
        <f t="shared" si="3"/>
        <v/>
      </c>
      <c r="E44" s="187" t="e">
        <f t="shared" si="4"/>
        <v>#VALUE!</v>
      </c>
      <c r="F44" s="272" t="s">
        <v>274</v>
      </c>
      <c r="G44" s="159"/>
      <c r="H44" s="155">
        <f t="shared" si="5"/>
        <v>33</v>
      </c>
      <c r="I44" s="191">
        <f>別紙４!B43</f>
        <v>0</v>
      </c>
      <c r="J44" s="167" t="str">
        <f>IF(別紙４!B43="","",MAX(別紙４!E43,$D$7))</f>
        <v/>
      </c>
      <c r="K44" s="192" t="str">
        <f>IF(別紙４!B43="","",MIN(別紙４!F43,$F$7,J44+14))</f>
        <v/>
      </c>
      <c r="L44" s="173" t="e">
        <f t="shared" si="6"/>
        <v>#VALUE!</v>
      </c>
      <c r="M44" s="173" t="e">
        <f t="shared" si="7"/>
        <v>#VALUE!</v>
      </c>
      <c r="N44" s="173" t="e">
        <f t="shared" si="8"/>
        <v>#VALUE!</v>
      </c>
      <c r="O44" s="173" t="e">
        <f t="shared" si="9"/>
        <v>#VALUE!</v>
      </c>
      <c r="P44" s="173" t="e">
        <f t="shared" si="10"/>
        <v>#VALUE!</v>
      </c>
      <c r="Q44" s="173" t="e">
        <f t="shared" si="11"/>
        <v>#VALUE!</v>
      </c>
      <c r="R44" s="173" t="e">
        <f t="shared" si="12"/>
        <v>#VALUE!</v>
      </c>
      <c r="S44" s="173" t="e">
        <f t="shared" si="13"/>
        <v>#VALUE!</v>
      </c>
      <c r="T44" s="173" t="e">
        <f t="shared" si="14"/>
        <v>#VALUE!</v>
      </c>
      <c r="U44" s="173" t="e">
        <f t="shared" si="15"/>
        <v>#VALUE!</v>
      </c>
      <c r="V44" s="173" t="e">
        <f t="shared" si="16"/>
        <v>#VALUE!</v>
      </c>
      <c r="W44" s="173" t="e">
        <f t="shared" si="17"/>
        <v>#VALUE!</v>
      </c>
      <c r="X44" s="173" t="e">
        <f t="shared" si="18"/>
        <v>#VALUE!</v>
      </c>
      <c r="Y44" s="173" t="e">
        <f t="shared" si="19"/>
        <v>#VALUE!</v>
      </c>
      <c r="Z44" s="173" t="e">
        <f t="shared" si="20"/>
        <v>#VALUE!</v>
      </c>
      <c r="AA44" s="162"/>
      <c r="AB44" s="160"/>
    </row>
    <row r="45" spans="1:28" ht="16.5" customHeight="1">
      <c r="A45" s="184">
        <f t="shared" si="0"/>
        <v>34</v>
      </c>
      <c r="B45" s="167" t="str">
        <f t="shared" si="1"/>
        <v/>
      </c>
      <c r="C45" s="185" t="str">
        <f t="shared" si="2"/>
        <v/>
      </c>
      <c r="D45" s="186" t="str">
        <f t="shared" si="3"/>
        <v/>
      </c>
      <c r="E45" s="187" t="e">
        <f t="shared" si="4"/>
        <v>#VALUE!</v>
      </c>
      <c r="F45" s="273">
        <v>5000000</v>
      </c>
      <c r="G45" s="159"/>
      <c r="H45" s="155">
        <f t="shared" si="5"/>
        <v>34</v>
      </c>
      <c r="I45" s="191">
        <f>別紙４!B44</f>
        <v>0</v>
      </c>
      <c r="J45" s="167" t="str">
        <f>IF(別紙４!B44="","",MAX(別紙４!E44,$D$7))</f>
        <v/>
      </c>
      <c r="K45" s="192" t="str">
        <f>IF(別紙４!B44="","",MIN(別紙４!F44,$F$7,J45+14))</f>
        <v/>
      </c>
      <c r="L45" s="173" t="e">
        <f t="shared" si="6"/>
        <v>#VALUE!</v>
      </c>
      <c r="M45" s="173" t="e">
        <f t="shared" si="7"/>
        <v>#VALUE!</v>
      </c>
      <c r="N45" s="173" t="e">
        <f t="shared" si="8"/>
        <v>#VALUE!</v>
      </c>
      <c r="O45" s="173" t="e">
        <f t="shared" si="9"/>
        <v>#VALUE!</v>
      </c>
      <c r="P45" s="173" t="e">
        <f t="shared" si="10"/>
        <v>#VALUE!</v>
      </c>
      <c r="Q45" s="173" t="e">
        <f t="shared" si="11"/>
        <v>#VALUE!</v>
      </c>
      <c r="R45" s="173" t="e">
        <f t="shared" si="12"/>
        <v>#VALUE!</v>
      </c>
      <c r="S45" s="173" t="e">
        <f t="shared" si="13"/>
        <v>#VALUE!</v>
      </c>
      <c r="T45" s="173" t="e">
        <f t="shared" si="14"/>
        <v>#VALUE!</v>
      </c>
      <c r="U45" s="173" t="e">
        <f t="shared" si="15"/>
        <v>#VALUE!</v>
      </c>
      <c r="V45" s="173" t="e">
        <f t="shared" si="16"/>
        <v>#VALUE!</v>
      </c>
      <c r="W45" s="173" t="e">
        <f t="shared" si="17"/>
        <v>#VALUE!</v>
      </c>
      <c r="X45" s="173" t="e">
        <f t="shared" si="18"/>
        <v>#VALUE!</v>
      </c>
      <c r="Y45" s="173" t="e">
        <f t="shared" si="19"/>
        <v>#VALUE!</v>
      </c>
      <c r="Z45" s="173" t="e">
        <f t="shared" si="20"/>
        <v>#VALUE!</v>
      </c>
      <c r="AA45" s="162"/>
      <c r="AB45" s="160"/>
    </row>
    <row r="46" spans="1:28" ht="16.5" customHeight="1">
      <c r="A46" s="184">
        <f t="shared" si="0"/>
        <v>35</v>
      </c>
      <c r="B46" s="167" t="str">
        <f t="shared" si="1"/>
        <v/>
      </c>
      <c r="C46" s="185" t="str">
        <f t="shared" si="2"/>
        <v/>
      </c>
      <c r="D46" s="186" t="str">
        <f t="shared" si="3"/>
        <v/>
      </c>
      <c r="E46" s="187" t="e">
        <f t="shared" si="4"/>
        <v>#VALUE!</v>
      </c>
      <c r="F46" s="272" t="s">
        <v>275</v>
      </c>
      <c r="G46" s="159"/>
      <c r="H46" s="155">
        <f t="shared" si="5"/>
        <v>35</v>
      </c>
      <c r="I46" s="191">
        <f>別紙４!B45</f>
        <v>0</v>
      </c>
      <c r="J46" s="167" t="str">
        <f>IF(別紙４!B45="","",MAX(別紙４!E45,$D$7))</f>
        <v/>
      </c>
      <c r="K46" s="192" t="str">
        <f>IF(別紙４!B45="","",MIN(別紙４!F45,$F$7,J46+14))</f>
        <v/>
      </c>
      <c r="L46" s="173" t="e">
        <f t="shared" si="6"/>
        <v>#VALUE!</v>
      </c>
      <c r="M46" s="173" t="e">
        <f t="shared" si="7"/>
        <v>#VALUE!</v>
      </c>
      <c r="N46" s="173" t="e">
        <f t="shared" si="8"/>
        <v>#VALUE!</v>
      </c>
      <c r="O46" s="173" t="e">
        <f t="shared" si="9"/>
        <v>#VALUE!</v>
      </c>
      <c r="P46" s="173" t="e">
        <f t="shared" si="10"/>
        <v>#VALUE!</v>
      </c>
      <c r="Q46" s="173" t="e">
        <f t="shared" si="11"/>
        <v>#VALUE!</v>
      </c>
      <c r="R46" s="173" t="e">
        <f t="shared" si="12"/>
        <v>#VALUE!</v>
      </c>
      <c r="S46" s="173" t="e">
        <f t="shared" si="13"/>
        <v>#VALUE!</v>
      </c>
      <c r="T46" s="173" t="e">
        <f t="shared" si="14"/>
        <v>#VALUE!</v>
      </c>
      <c r="U46" s="173" t="e">
        <f t="shared" si="15"/>
        <v>#VALUE!</v>
      </c>
      <c r="V46" s="173" t="e">
        <f t="shared" si="16"/>
        <v>#VALUE!</v>
      </c>
      <c r="W46" s="173" t="e">
        <f t="shared" si="17"/>
        <v>#VALUE!</v>
      </c>
      <c r="X46" s="173" t="e">
        <f t="shared" si="18"/>
        <v>#VALUE!</v>
      </c>
      <c r="Y46" s="173" t="e">
        <f t="shared" si="19"/>
        <v>#VALUE!</v>
      </c>
      <c r="Z46" s="173" t="e">
        <f t="shared" si="20"/>
        <v>#VALUE!</v>
      </c>
      <c r="AA46" s="162"/>
      <c r="AB46" s="160"/>
    </row>
    <row r="47" spans="1:28" ht="16.5" customHeight="1" thickBot="1">
      <c r="A47" s="184">
        <f t="shared" si="0"/>
        <v>36</v>
      </c>
      <c r="B47" s="167" t="str">
        <f t="shared" si="1"/>
        <v/>
      </c>
      <c r="C47" s="185" t="str">
        <f t="shared" si="2"/>
        <v/>
      </c>
      <c r="D47" s="186" t="str">
        <f t="shared" si="3"/>
        <v/>
      </c>
      <c r="E47" s="187" t="e">
        <f t="shared" si="4"/>
        <v>#VALUE!</v>
      </c>
      <c r="F47" s="274">
        <v>2000000</v>
      </c>
      <c r="G47" s="159"/>
      <c r="H47" s="155">
        <f t="shared" si="5"/>
        <v>36</v>
      </c>
      <c r="I47" s="191">
        <f>別紙４!B46</f>
        <v>0</v>
      </c>
      <c r="J47" s="167" t="str">
        <f>IF(別紙４!B46="","",MAX(別紙４!E46,$D$7))</f>
        <v/>
      </c>
      <c r="K47" s="192" t="str">
        <f>IF(別紙４!B46="","",MIN(別紙４!F46,$F$7,J47+14))</f>
        <v/>
      </c>
      <c r="L47" s="173" t="e">
        <f t="shared" si="6"/>
        <v>#VALUE!</v>
      </c>
      <c r="M47" s="173" t="e">
        <f t="shared" si="7"/>
        <v>#VALUE!</v>
      </c>
      <c r="N47" s="173" t="e">
        <f t="shared" si="8"/>
        <v>#VALUE!</v>
      </c>
      <c r="O47" s="173" t="e">
        <f t="shared" si="9"/>
        <v>#VALUE!</v>
      </c>
      <c r="P47" s="173" t="e">
        <f t="shared" si="10"/>
        <v>#VALUE!</v>
      </c>
      <c r="Q47" s="173" t="e">
        <f t="shared" si="11"/>
        <v>#VALUE!</v>
      </c>
      <c r="R47" s="173" t="e">
        <f t="shared" si="12"/>
        <v>#VALUE!</v>
      </c>
      <c r="S47" s="173" t="e">
        <f t="shared" si="13"/>
        <v>#VALUE!</v>
      </c>
      <c r="T47" s="173" t="e">
        <f t="shared" si="14"/>
        <v>#VALUE!</v>
      </c>
      <c r="U47" s="173" t="e">
        <f t="shared" si="15"/>
        <v>#VALUE!</v>
      </c>
      <c r="V47" s="173" t="e">
        <f t="shared" si="16"/>
        <v>#VALUE!</v>
      </c>
      <c r="W47" s="173" t="e">
        <f t="shared" si="17"/>
        <v>#VALUE!</v>
      </c>
      <c r="X47" s="173" t="e">
        <f t="shared" si="18"/>
        <v>#VALUE!</v>
      </c>
      <c r="Y47" s="173" t="e">
        <f t="shared" si="19"/>
        <v>#VALUE!</v>
      </c>
      <c r="Z47" s="173" t="e">
        <f t="shared" si="20"/>
        <v>#VALUE!</v>
      </c>
      <c r="AA47" s="162"/>
      <c r="AB47" s="160"/>
    </row>
    <row r="48" spans="1:28" ht="16.5" customHeight="1" thickTop="1">
      <c r="A48" s="184">
        <f t="shared" si="0"/>
        <v>37</v>
      </c>
      <c r="B48" s="167" t="str">
        <f t="shared" si="1"/>
        <v/>
      </c>
      <c r="C48" s="185" t="str">
        <f t="shared" si="2"/>
        <v/>
      </c>
      <c r="D48" s="186" t="str">
        <f t="shared" si="3"/>
        <v/>
      </c>
      <c r="E48" s="187" t="e">
        <f t="shared" si="4"/>
        <v>#VALUE!</v>
      </c>
      <c r="F48" s="179" t="s">
        <v>212</v>
      </c>
      <c r="G48" s="159"/>
      <c r="H48" s="155">
        <f t="shared" si="5"/>
        <v>37</v>
      </c>
      <c r="I48" s="191">
        <f>別紙４!B47</f>
        <v>0</v>
      </c>
      <c r="J48" s="167" t="str">
        <f>IF(別紙４!B47="","",MAX(別紙４!E47,$D$7))</f>
        <v/>
      </c>
      <c r="K48" s="192" t="str">
        <f>IF(別紙４!B47="","",MIN(別紙４!F47,$F$7,J48+14))</f>
        <v/>
      </c>
      <c r="L48" s="173" t="e">
        <f t="shared" si="6"/>
        <v>#VALUE!</v>
      </c>
      <c r="M48" s="173" t="e">
        <f t="shared" si="7"/>
        <v>#VALUE!</v>
      </c>
      <c r="N48" s="173" t="e">
        <f t="shared" si="8"/>
        <v>#VALUE!</v>
      </c>
      <c r="O48" s="173" t="e">
        <f t="shared" si="9"/>
        <v>#VALUE!</v>
      </c>
      <c r="P48" s="173" t="e">
        <f t="shared" si="10"/>
        <v>#VALUE!</v>
      </c>
      <c r="Q48" s="173" t="e">
        <f t="shared" si="11"/>
        <v>#VALUE!</v>
      </c>
      <c r="R48" s="173" t="e">
        <f t="shared" si="12"/>
        <v>#VALUE!</v>
      </c>
      <c r="S48" s="173" t="e">
        <f t="shared" si="13"/>
        <v>#VALUE!</v>
      </c>
      <c r="T48" s="173" t="e">
        <f t="shared" si="14"/>
        <v>#VALUE!</v>
      </c>
      <c r="U48" s="173" t="e">
        <f t="shared" si="15"/>
        <v>#VALUE!</v>
      </c>
      <c r="V48" s="173" t="e">
        <f t="shared" si="16"/>
        <v>#VALUE!</v>
      </c>
      <c r="W48" s="173" t="e">
        <f t="shared" si="17"/>
        <v>#VALUE!</v>
      </c>
      <c r="X48" s="173" t="e">
        <f t="shared" si="18"/>
        <v>#VALUE!</v>
      </c>
      <c r="Y48" s="173" t="e">
        <f t="shared" si="19"/>
        <v>#VALUE!</v>
      </c>
      <c r="Z48" s="173" t="e">
        <f t="shared" si="20"/>
        <v>#VALUE!</v>
      </c>
      <c r="AA48" s="162"/>
      <c r="AB48" s="160"/>
    </row>
    <row r="49" spans="1:28" ht="16.5" customHeight="1" thickBot="1">
      <c r="A49" s="184">
        <f t="shared" si="0"/>
        <v>38</v>
      </c>
      <c r="B49" s="167" t="str">
        <f t="shared" si="1"/>
        <v/>
      </c>
      <c r="C49" s="185" t="str">
        <f t="shared" si="2"/>
        <v/>
      </c>
      <c r="D49" s="186" t="str">
        <f t="shared" si="3"/>
        <v/>
      </c>
      <c r="E49" s="187" t="e">
        <f t="shared" si="4"/>
        <v>#VALUE!</v>
      </c>
      <c r="F49" s="180" t="str">
        <f>IF(F4&gt;=30,"5,000,000","2,000,000")</f>
        <v>2,000,000</v>
      </c>
      <c r="G49" s="159"/>
      <c r="H49" s="155">
        <f t="shared" si="5"/>
        <v>38</v>
      </c>
      <c r="I49" s="191">
        <f>別紙４!B48</f>
        <v>0</v>
      </c>
      <c r="J49" s="167" t="str">
        <f>IF(別紙４!B48="","",MAX(別紙４!E48,$D$7))</f>
        <v/>
      </c>
      <c r="K49" s="192" t="str">
        <f>IF(別紙４!B48="","",MIN(別紙４!F48,$F$7,J49+14))</f>
        <v/>
      </c>
      <c r="L49" s="173" t="e">
        <f t="shared" si="6"/>
        <v>#VALUE!</v>
      </c>
      <c r="M49" s="173" t="e">
        <f t="shared" si="7"/>
        <v>#VALUE!</v>
      </c>
      <c r="N49" s="173" t="e">
        <f t="shared" si="8"/>
        <v>#VALUE!</v>
      </c>
      <c r="O49" s="173" t="e">
        <f t="shared" si="9"/>
        <v>#VALUE!</v>
      </c>
      <c r="P49" s="173" t="e">
        <f t="shared" si="10"/>
        <v>#VALUE!</v>
      </c>
      <c r="Q49" s="173" t="e">
        <f t="shared" si="11"/>
        <v>#VALUE!</v>
      </c>
      <c r="R49" s="173" t="e">
        <f t="shared" si="12"/>
        <v>#VALUE!</v>
      </c>
      <c r="S49" s="173" t="e">
        <f t="shared" si="13"/>
        <v>#VALUE!</v>
      </c>
      <c r="T49" s="173" t="e">
        <f t="shared" si="14"/>
        <v>#VALUE!</v>
      </c>
      <c r="U49" s="173" t="e">
        <f t="shared" si="15"/>
        <v>#VALUE!</v>
      </c>
      <c r="V49" s="173" t="e">
        <f t="shared" si="16"/>
        <v>#VALUE!</v>
      </c>
      <c r="W49" s="173" t="e">
        <f t="shared" si="17"/>
        <v>#VALUE!</v>
      </c>
      <c r="X49" s="173" t="e">
        <f t="shared" si="18"/>
        <v>#VALUE!</v>
      </c>
      <c r="Y49" s="173" t="e">
        <f t="shared" si="19"/>
        <v>#VALUE!</v>
      </c>
      <c r="Z49" s="173" t="e">
        <f t="shared" si="20"/>
        <v>#VALUE!</v>
      </c>
      <c r="AA49" s="162"/>
      <c r="AB49" s="160"/>
    </row>
    <row r="50" spans="1:28" ht="16.5" customHeight="1" thickTop="1">
      <c r="A50" s="184">
        <f t="shared" si="0"/>
        <v>39</v>
      </c>
      <c r="B50" s="167" t="str">
        <f t="shared" si="1"/>
        <v/>
      </c>
      <c r="C50" s="185" t="str">
        <f t="shared" si="2"/>
        <v/>
      </c>
      <c r="D50" s="186" t="str">
        <f t="shared" si="3"/>
        <v/>
      </c>
      <c r="E50" s="187" t="e">
        <f t="shared" si="4"/>
        <v>#VALUE!</v>
      </c>
      <c r="F50" s="181" t="s">
        <v>224</v>
      </c>
      <c r="G50" s="159"/>
      <c r="H50" s="155">
        <f t="shared" si="5"/>
        <v>39</v>
      </c>
      <c r="I50" s="191">
        <f>別紙４!B49</f>
        <v>0</v>
      </c>
      <c r="J50" s="167" t="str">
        <f>IF(別紙４!B49="","",MAX(別紙４!E49,$D$7))</f>
        <v/>
      </c>
      <c r="K50" s="192" t="str">
        <f>IF(別紙４!B49="","",MIN(別紙４!F49,$F$7,J50+14))</f>
        <v/>
      </c>
      <c r="L50" s="173" t="e">
        <f t="shared" si="6"/>
        <v>#VALUE!</v>
      </c>
      <c r="M50" s="173" t="e">
        <f t="shared" si="7"/>
        <v>#VALUE!</v>
      </c>
      <c r="N50" s="173" t="e">
        <f t="shared" si="8"/>
        <v>#VALUE!</v>
      </c>
      <c r="O50" s="173" t="e">
        <f t="shared" si="9"/>
        <v>#VALUE!</v>
      </c>
      <c r="P50" s="173" t="e">
        <f t="shared" si="10"/>
        <v>#VALUE!</v>
      </c>
      <c r="Q50" s="173" t="e">
        <f t="shared" si="11"/>
        <v>#VALUE!</v>
      </c>
      <c r="R50" s="173" t="e">
        <f t="shared" si="12"/>
        <v>#VALUE!</v>
      </c>
      <c r="S50" s="173" t="e">
        <f t="shared" si="13"/>
        <v>#VALUE!</v>
      </c>
      <c r="T50" s="173" t="e">
        <f t="shared" si="14"/>
        <v>#VALUE!</v>
      </c>
      <c r="U50" s="173" t="e">
        <f t="shared" si="15"/>
        <v>#VALUE!</v>
      </c>
      <c r="V50" s="173" t="e">
        <f t="shared" si="16"/>
        <v>#VALUE!</v>
      </c>
      <c r="W50" s="173" t="e">
        <f t="shared" si="17"/>
        <v>#VALUE!</v>
      </c>
      <c r="X50" s="173" t="e">
        <f t="shared" si="18"/>
        <v>#VALUE!</v>
      </c>
      <c r="Y50" s="173" t="e">
        <f t="shared" si="19"/>
        <v>#VALUE!</v>
      </c>
      <c r="Z50" s="173" t="e">
        <f t="shared" si="20"/>
        <v>#VALUE!</v>
      </c>
      <c r="AA50" s="162"/>
      <c r="AB50" s="160"/>
    </row>
    <row r="51" spans="1:28" ht="16.5" customHeight="1" thickBot="1">
      <c r="A51" s="184">
        <f t="shared" si="0"/>
        <v>40</v>
      </c>
      <c r="B51" s="167" t="str">
        <f t="shared" si="1"/>
        <v/>
      </c>
      <c r="C51" s="185" t="str">
        <f>IF(B51="","",COUNTIF($L$12:$Z$71,B51))</f>
        <v/>
      </c>
      <c r="D51" s="186" t="str">
        <f t="shared" si="3"/>
        <v/>
      </c>
      <c r="E51" s="187" t="e">
        <f t="shared" si="4"/>
        <v>#VALUE!</v>
      </c>
      <c r="F51" s="182">
        <f>MIN(E62,F49)</f>
        <v>0</v>
      </c>
      <c r="G51" s="159"/>
      <c r="H51" s="155">
        <f t="shared" si="5"/>
        <v>40</v>
      </c>
      <c r="I51" s="191">
        <f>別紙４!B50</f>
        <v>0</v>
      </c>
      <c r="J51" s="167" t="str">
        <f>IF(別紙４!B50="","",MAX(別紙４!E50,$D$7))</f>
        <v/>
      </c>
      <c r="K51" s="192" t="str">
        <f>IF(別紙４!B50="","",MIN(別紙４!F50,$F$7,J51+14))</f>
        <v/>
      </c>
      <c r="L51" s="173" t="e">
        <f t="shared" si="6"/>
        <v>#VALUE!</v>
      </c>
      <c r="M51" s="173" t="e">
        <f t="shared" si="7"/>
        <v>#VALUE!</v>
      </c>
      <c r="N51" s="173" t="e">
        <f t="shared" si="8"/>
        <v>#VALUE!</v>
      </c>
      <c r="O51" s="173" t="e">
        <f t="shared" si="9"/>
        <v>#VALUE!</v>
      </c>
      <c r="P51" s="173" t="e">
        <f t="shared" si="10"/>
        <v>#VALUE!</v>
      </c>
      <c r="Q51" s="173" t="e">
        <f t="shared" si="11"/>
        <v>#VALUE!</v>
      </c>
      <c r="R51" s="173" t="e">
        <f t="shared" si="12"/>
        <v>#VALUE!</v>
      </c>
      <c r="S51" s="173" t="e">
        <f t="shared" si="13"/>
        <v>#VALUE!</v>
      </c>
      <c r="T51" s="173" t="e">
        <f t="shared" si="14"/>
        <v>#VALUE!</v>
      </c>
      <c r="U51" s="173" t="e">
        <f t="shared" si="15"/>
        <v>#VALUE!</v>
      </c>
      <c r="V51" s="173" t="e">
        <f t="shared" si="16"/>
        <v>#VALUE!</v>
      </c>
      <c r="W51" s="173" t="e">
        <f t="shared" si="17"/>
        <v>#VALUE!</v>
      </c>
      <c r="X51" s="173" t="e">
        <f t="shared" si="18"/>
        <v>#VALUE!</v>
      </c>
      <c r="Y51" s="173" t="e">
        <f t="shared" si="19"/>
        <v>#VALUE!</v>
      </c>
      <c r="Z51" s="173" t="e">
        <f t="shared" si="20"/>
        <v>#VALUE!</v>
      </c>
      <c r="AA51" s="162"/>
      <c r="AB51" s="160"/>
    </row>
    <row r="52" spans="1:28" ht="16.5" hidden="1" customHeight="1" thickTop="1">
      <c r="A52" s="184">
        <f t="shared" si="0"/>
        <v>41</v>
      </c>
      <c r="B52" s="167" t="str">
        <f t="shared" si="1"/>
        <v/>
      </c>
      <c r="C52" s="185" t="str">
        <f t="shared" si="2"/>
        <v/>
      </c>
      <c r="D52" s="186" t="str">
        <f t="shared" si="3"/>
        <v/>
      </c>
      <c r="E52" s="187" t="e">
        <f t="shared" si="4"/>
        <v>#VALUE!</v>
      </c>
      <c r="F52" s="159"/>
      <c r="G52" s="159"/>
      <c r="H52" s="155">
        <f t="shared" si="5"/>
        <v>41</v>
      </c>
      <c r="I52" s="191">
        <f>別紙４!B51</f>
        <v>0</v>
      </c>
      <c r="J52" s="167" t="str">
        <f>IF(別紙４!B51="","",MAX(別紙４!E51,$D$7))</f>
        <v/>
      </c>
      <c r="K52" s="192" t="str">
        <f>IF(別紙４!B51="","",MIN(別紙４!F51,$F$7,J52+14))</f>
        <v/>
      </c>
      <c r="L52" s="173" t="e">
        <f t="shared" ref="L52:L58" si="25">IF(J52+COLUMN(I52)-9&gt;K52,"",J52+COLUMN(I52)-9)</f>
        <v>#VALUE!</v>
      </c>
      <c r="M52" s="173" t="e">
        <f t="shared" ref="M52:M58" si="26">IF(J52+COLUMN(J52)-9&gt;K52,"",J52+COLUMN(J52)-9)</f>
        <v>#VALUE!</v>
      </c>
      <c r="N52" s="173" t="e">
        <f t="shared" ref="N52:N58" si="27">IF(J52+COLUMN(K52)-9&gt;K52,"",J52+COLUMN(K52)-9)</f>
        <v>#VALUE!</v>
      </c>
      <c r="O52" s="173" t="e">
        <f t="shared" ref="O52:O58" si="28">IF(J52+COLUMN(L52)-9&gt;K52,"",J52+COLUMN(L52)-9)</f>
        <v>#VALUE!</v>
      </c>
      <c r="P52" s="173" t="e">
        <f t="shared" ref="P52:P58" si="29">IF(J52+COLUMN(M52)-9&gt;K52,"",J52+COLUMN(M52)-9)</f>
        <v>#VALUE!</v>
      </c>
      <c r="Q52" s="173" t="e">
        <f t="shared" ref="Q52:Q58" si="30">IF(J52+COLUMN(N52)-9&gt;K52,"",J52+COLUMN(N52)-9)</f>
        <v>#VALUE!</v>
      </c>
      <c r="R52" s="173" t="e">
        <f t="shared" ref="R52:R58" si="31">IF(J52+COLUMN(O52)-9&gt;K52,"",J52+COLUMN(O52)-9)</f>
        <v>#VALUE!</v>
      </c>
      <c r="S52" s="173" t="e">
        <f t="shared" ref="S52:S58" si="32">IF(J52+COLUMN(P52)-9&gt;K52,"",J52+COLUMN(P52)-9)</f>
        <v>#VALUE!</v>
      </c>
      <c r="T52" s="173" t="e">
        <f t="shared" ref="T52:T58" si="33">IF(J52+COLUMN(Q52)-9&gt;K52,"",J52+COLUMN(Q52)-9)</f>
        <v>#VALUE!</v>
      </c>
      <c r="U52" s="173" t="e">
        <f t="shared" ref="U52:U58" si="34">IF(J52+COLUMN(R52)-9&gt;K52,"",J52+COLUMN(R52)-9)</f>
        <v>#VALUE!</v>
      </c>
      <c r="V52" s="173" t="e">
        <f t="shared" ref="V52:V58" si="35">IF(J52+COLUMN(S52)-9&gt;K52,"",J52+COLUMN(S52)-9)</f>
        <v>#VALUE!</v>
      </c>
      <c r="W52" s="173" t="e">
        <f t="shared" ref="W52:W58" si="36">IF(J52+COLUMN(T52)-9&gt;K52,"",J52+COLUMN(T52)-9)</f>
        <v>#VALUE!</v>
      </c>
      <c r="X52" s="173" t="e">
        <f t="shared" ref="X52:X58" si="37">IF(J52+COLUMN(U52)-9&gt;K52,"",J52+COLUMN(U52)-9)</f>
        <v>#VALUE!</v>
      </c>
      <c r="Y52" s="173" t="e">
        <f t="shared" ref="Y52:Y58" si="38">IF(J52+COLUMN(V52)-9&gt;K52,"",J52+COLUMN(V52)-9)</f>
        <v>#VALUE!</v>
      </c>
      <c r="Z52" s="173" t="e">
        <f t="shared" ref="Z52:Z58" si="39">IF(J52+COLUMN(W52)-9&gt;K52,"",J52+COLUMN(W52)-9)</f>
        <v>#VALUE!</v>
      </c>
      <c r="AA52" s="162"/>
      <c r="AB52" s="160"/>
    </row>
    <row r="53" spans="1:28" ht="20.25" hidden="1" customHeight="1">
      <c r="A53" s="184">
        <f t="shared" si="0"/>
        <v>42</v>
      </c>
      <c r="B53" s="167" t="str">
        <f t="shared" si="1"/>
        <v/>
      </c>
      <c r="C53" s="185" t="str">
        <f>IF(B53="","",COUNTIF($L$12:$Z$71,B53))</f>
        <v/>
      </c>
      <c r="D53" s="186" t="str">
        <f t="shared" si="3"/>
        <v/>
      </c>
      <c r="E53" s="187" t="e">
        <f t="shared" si="4"/>
        <v>#VALUE!</v>
      </c>
      <c r="F53" s="159"/>
      <c r="G53" s="178"/>
      <c r="H53" s="155">
        <f t="shared" si="5"/>
        <v>42</v>
      </c>
      <c r="I53" s="191">
        <f>別紙４!B52</f>
        <v>0</v>
      </c>
      <c r="J53" s="167" t="str">
        <f>IF(別紙４!B52="","",MAX(別紙４!E52,$D$7))</f>
        <v/>
      </c>
      <c r="K53" s="192" t="str">
        <f>IF(別紙４!B52="","",MIN(別紙４!F52,$F$7,J53+14))</f>
        <v/>
      </c>
      <c r="L53" s="173" t="e">
        <f t="shared" si="25"/>
        <v>#VALUE!</v>
      </c>
      <c r="M53" s="173" t="e">
        <f t="shared" si="26"/>
        <v>#VALUE!</v>
      </c>
      <c r="N53" s="173" t="e">
        <f t="shared" si="27"/>
        <v>#VALUE!</v>
      </c>
      <c r="O53" s="173" t="e">
        <f t="shared" si="28"/>
        <v>#VALUE!</v>
      </c>
      <c r="P53" s="173" t="e">
        <f t="shared" si="29"/>
        <v>#VALUE!</v>
      </c>
      <c r="Q53" s="173" t="e">
        <f t="shared" si="30"/>
        <v>#VALUE!</v>
      </c>
      <c r="R53" s="173" t="e">
        <f t="shared" si="31"/>
        <v>#VALUE!</v>
      </c>
      <c r="S53" s="173" t="e">
        <f t="shared" si="32"/>
        <v>#VALUE!</v>
      </c>
      <c r="T53" s="173" t="e">
        <f t="shared" si="33"/>
        <v>#VALUE!</v>
      </c>
      <c r="U53" s="173" t="e">
        <f t="shared" si="34"/>
        <v>#VALUE!</v>
      </c>
      <c r="V53" s="173" t="e">
        <f t="shared" si="35"/>
        <v>#VALUE!</v>
      </c>
      <c r="W53" s="173" t="e">
        <f t="shared" si="36"/>
        <v>#VALUE!</v>
      </c>
      <c r="X53" s="173" t="e">
        <f t="shared" si="37"/>
        <v>#VALUE!</v>
      </c>
      <c r="Y53" s="173" t="e">
        <f t="shared" si="38"/>
        <v>#VALUE!</v>
      </c>
      <c r="Z53" s="173" t="e">
        <f t="shared" si="39"/>
        <v>#VALUE!</v>
      </c>
    </row>
    <row r="54" spans="1:28" hidden="1">
      <c r="A54" s="184">
        <f t="shared" si="0"/>
        <v>43</v>
      </c>
      <c r="B54" s="167" t="str">
        <f t="shared" si="1"/>
        <v/>
      </c>
      <c r="C54" s="185" t="str">
        <f t="shared" si="2"/>
        <v/>
      </c>
      <c r="D54" s="186" t="str">
        <f t="shared" si="3"/>
        <v/>
      </c>
      <c r="E54" s="187" t="e">
        <f t="shared" si="4"/>
        <v>#VALUE!</v>
      </c>
      <c r="F54" s="159"/>
      <c r="H54" s="155">
        <f t="shared" si="5"/>
        <v>43</v>
      </c>
      <c r="I54" s="191">
        <f>別紙４!B53</f>
        <v>0</v>
      </c>
      <c r="J54" s="167" t="str">
        <f>IF(別紙４!B53="","",MAX(別紙４!E53,$D$7))</f>
        <v/>
      </c>
      <c r="K54" s="192" t="str">
        <f>IF(別紙４!B53="","",MIN(別紙４!F53,$F$7,J54+14))</f>
        <v/>
      </c>
      <c r="L54" s="173" t="e">
        <f t="shared" si="25"/>
        <v>#VALUE!</v>
      </c>
      <c r="M54" s="173" t="e">
        <f t="shared" si="26"/>
        <v>#VALUE!</v>
      </c>
      <c r="N54" s="173" t="e">
        <f t="shared" si="27"/>
        <v>#VALUE!</v>
      </c>
      <c r="O54" s="173" t="e">
        <f t="shared" si="28"/>
        <v>#VALUE!</v>
      </c>
      <c r="P54" s="173" t="e">
        <f t="shared" si="29"/>
        <v>#VALUE!</v>
      </c>
      <c r="Q54" s="173" t="e">
        <f t="shared" si="30"/>
        <v>#VALUE!</v>
      </c>
      <c r="R54" s="173" t="e">
        <f t="shared" si="31"/>
        <v>#VALUE!</v>
      </c>
      <c r="S54" s="173" t="e">
        <f t="shared" si="32"/>
        <v>#VALUE!</v>
      </c>
      <c r="T54" s="173" t="e">
        <f t="shared" si="33"/>
        <v>#VALUE!</v>
      </c>
      <c r="U54" s="173" t="e">
        <f t="shared" si="34"/>
        <v>#VALUE!</v>
      </c>
      <c r="V54" s="173" t="e">
        <f t="shared" si="35"/>
        <v>#VALUE!</v>
      </c>
      <c r="W54" s="173" t="e">
        <f t="shared" si="36"/>
        <v>#VALUE!</v>
      </c>
      <c r="X54" s="173" t="e">
        <f t="shared" si="37"/>
        <v>#VALUE!</v>
      </c>
      <c r="Y54" s="173" t="e">
        <f t="shared" si="38"/>
        <v>#VALUE!</v>
      </c>
      <c r="Z54" s="173" t="e">
        <f t="shared" si="39"/>
        <v>#VALUE!</v>
      </c>
    </row>
    <row r="55" spans="1:28" hidden="1">
      <c r="A55" s="184">
        <f t="shared" si="0"/>
        <v>44</v>
      </c>
      <c r="B55" s="167" t="str">
        <f t="shared" si="1"/>
        <v/>
      </c>
      <c r="C55" s="185" t="str">
        <f t="shared" si="2"/>
        <v/>
      </c>
      <c r="D55" s="186" t="str">
        <f t="shared" si="3"/>
        <v/>
      </c>
      <c r="E55" s="187" t="e">
        <f t="shared" si="4"/>
        <v>#VALUE!</v>
      </c>
      <c r="F55" s="159"/>
      <c r="H55" s="155">
        <f t="shared" si="5"/>
        <v>44</v>
      </c>
      <c r="I55" s="191">
        <f>別紙４!B54</f>
        <v>0</v>
      </c>
      <c r="J55" s="167" t="str">
        <f>IF(別紙４!B54="","",MAX(別紙４!E54,$D$7))</f>
        <v/>
      </c>
      <c r="K55" s="192" t="str">
        <f>IF(別紙４!B54="","",MIN(別紙４!F54,$F$7,J55+14))</f>
        <v/>
      </c>
      <c r="L55" s="173" t="e">
        <f t="shared" si="25"/>
        <v>#VALUE!</v>
      </c>
      <c r="M55" s="173" t="e">
        <f t="shared" si="26"/>
        <v>#VALUE!</v>
      </c>
      <c r="N55" s="173" t="e">
        <f t="shared" si="27"/>
        <v>#VALUE!</v>
      </c>
      <c r="O55" s="173" t="e">
        <f t="shared" si="28"/>
        <v>#VALUE!</v>
      </c>
      <c r="P55" s="173" t="e">
        <f t="shared" si="29"/>
        <v>#VALUE!</v>
      </c>
      <c r="Q55" s="173" t="e">
        <f t="shared" si="30"/>
        <v>#VALUE!</v>
      </c>
      <c r="R55" s="173" t="e">
        <f t="shared" si="31"/>
        <v>#VALUE!</v>
      </c>
      <c r="S55" s="173" t="e">
        <f t="shared" si="32"/>
        <v>#VALUE!</v>
      </c>
      <c r="T55" s="173" t="e">
        <f t="shared" si="33"/>
        <v>#VALUE!</v>
      </c>
      <c r="U55" s="173" t="e">
        <f t="shared" si="34"/>
        <v>#VALUE!</v>
      </c>
      <c r="V55" s="173" t="e">
        <f t="shared" si="35"/>
        <v>#VALUE!</v>
      </c>
      <c r="W55" s="173" t="e">
        <f t="shared" si="36"/>
        <v>#VALUE!</v>
      </c>
      <c r="X55" s="173" t="e">
        <f t="shared" si="37"/>
        <v>#VALUE!</v>
      </c>
      <c r="Y55" s="173" t="e">
        <f t="shared" si="38"/>
        <v>#VALUE!</v>
      </c>
      <c r="Z55" s="173" t="e">
        <f t="shared" si="39"/>
        <v>#VALUE!</v>
      </c>
    </row>
    <row r="56" spans="1:28" hidden="1">
      <c r="A56" s="184">
        <f t="shared" si="0"/>
        <v>45</v>
      </c>
      <c r="B56" s="167" t="str">
        <f t="shared" si="1"/>
        <v/>
      </c>
      <c r="C56" s="185" t="str">
        <f t="shared" si="2"/>
        <v/>
      </c>
      <c r="D56" s="186" t="str">
        <f t="shared" si="3"/>
        <v/>
      </c>
      <c r="E56" s="187" t="e">
        <f t="shared" si="4"/>
        <v>#VALUE!</v>
      </c>
      <c r="F56" s="159"/>
      <c r="H56" s="155">
        <f t="shared" si="5"/>
        <v>45</v>
      </c>
      <c r="I56" s="191">
        <f>別紙４!B55</f>
        <v>0</v>
      </c>
      <c r="J56" s="167" t="str">
        <f>IF(別紙４!B55="","",MAX(別紙４!E55,$D$7))</f>
        <v/>
      </c>
      <c r="K56" s="192" t="str">
        <f>IF(別紙４!B55="","",MIN(別紙４!F55,$F$7,J56+14))</f>
        <v/>
      </c>
      <c r="L56" s="173" t="e">
        <f t="shared" si="25"/>
        <v>#VALUE!</v>
      </c>
      <c r="M56" s="173" t="e">
        <f t="shared" si="26"/>
        <v>#VALUE!</v>
      </c>
      <c r="N56" s="173" t="e">
        <f t="shared" si="27"/>
        <v>#VALUE!</v>
      </c>
      <c r="O56" s="173" t="e">
        <f t="shared" si="28"/>
        <v>#VALUE!</v>
      </c>
      <c r="P56" s="173" t="e">
        <f t="shared" si="29"/>
        <v>#VALUE!</v>
      </c>
      <c r="Q56" s="173" t="e">
        <f t="shared" si="30"/>
        <v>#VALUE!</v>
      </c>
      <c r="R56" s="173" t="e">
        <f t="shared" si="31"/>
        <v>#VALUE!</v>
      </c>
      <c r="S56" s="173" t="e">
        <f t="shared" si="32"/>
        <v>#VALUE!</v>
      </c>
      <c r="T56" s="173" t="e">
        <f t="shared" si="33"/>
        <v>#VALUE!</v>
      </c>
      <c r="U56" s="173" t="e">
        <f t="shared" si="34"/>
        <v>#VALUE!</v>
      </c>
      <c r="V56" s="173" t="e">
        <f t="shared" si="35"/>
        <v>#VALUE!</v>
      </c>
      <c r="W56" s="173" t="e">
        <f t="shared" si="36"/>
        <v>#VALUE!</v>
      </c>
      <c r="X56" s="173" t="e">
        <f t="shared" si="37"/>
        <v>#VALUE!</v>
      </c>
      <c r="Y56" s="173" t="e">
        <f t="shared" si="38"/>
        <v>#VALUE!</v>
      </c>
      <c r="Z56" s="173" t="e">
        <f t="shared" si="39"/>
        <v>#VALUE!</v>
      </c>
    </row>
    <row r="57" spans="1:28" hidden="1">
      <c r="A57" s="184">
        <f t="shared" si="0"/>
        <v>46</v>
      </c>
      <c r="B57" s="167" t="str">
        <f t="shared" si="1"/>
        <v/>
      </c>
      <c r="C57" s="185" t="str">
        <f t="shared" si="2"/>
        <v/>
      </c>
      <c r="D57" s="186" t="str">
        <f t="shared" si="3"/>
        <v/>
      </c>
      <c r="E57" s="187" t="e">
        <f t="shared" si="4"/>
        <v>#VALUE!</v>
      </c>
      <c r="F57" s="159"/>
      <c r="H57" s="155">
        <f t="shared" si="5"/>
        <v>46</v>
      </c>
      <c r="I57" s="191">
        <f>別紙４!B56</f>
        <v>0</v>
      </c>
      <c r="J57" s="167" t="str">
        <f>IF(別紙４!B56="","",MAX(別紙４!E56,$D$7))</f>
        <v/>
      </c>
      <c r="K57" s="192" t="str">
        <f>IF(別紙４!B56="","",MIN(別紙４!F56,$F$7,J57+14))</f>
        <v/>
      </c>
      <c r="L57" s="173" t="e">
        <f t="shared" si="25"/>
        <v>#VALUE!</v>
      </c>
      <c r="M57" s="173" t="e">
        <f t="shared" si="26"/>
        <v>#VALUE!</v>
      </c>
      <c r="N57" s="173" t="e">
        <f t="shared" si="27"/>
        <v>#VALUE!</v>
      </c>
      <c r="O57" s="173" t="e">
        <f t="shared" si="28"/>
        <v>#VALUE!</v>
      </c>
      <c r="P57" s="173" t="e">
        <f t="shared" si="29"/>
        <v>#VALUE!</v>
      </c>
      <c r="Q57" s="173" t="e">
        <f t="shared" si="30"/>
        <v>#VALUE!</v>
      </c>
      <c r="R57" s="173" t="e">
        <f t="shared" si="31"/>
        <v>#VALUE!</v>
      </c>
      <c r="S57" s="173" t="e">
        <f t="shared" si="32"/>
        <v>#VALUE!</v>
      </c>
      <c r="T57" s="173" t="e">
        <f t="shared" si="33"/>
        <v>#VALUE!</v>
      </c>
      <c r="U57" s="173" t="e">
        <f t="shared" si="34"/>
        <v>#VALUE!</v>
      </c>
      <c r="V57" s="173" t="e">
        <f t="shared" si="35"/>
        <v>#VALUE!</v>
      </c>
      <c r="W57" s="173" t="e">
        <f t="shared" si="36"/>
        <v>#VALUE!</v>
      </c>
      <c r="X57" s="173" t="e">
        <f t="shared" si="37"/>
        <v>#VALUE!</v>
      </c>
      <c r="Y57" s="173" t="e">
        <f t="shared" si="38"/>
        <v>#VALUE!</v>
      </c>
      <c r="Z57" s="173" t="e">
        <f t="shared" si="39"/>
        <v>#VALUE!</v>
      </c>
    </row>
    <row r="58" spans="1:28" hidden="1">
      <c r="A58" s="184">
        <f t="shared" si="0"/>
        <v>47</v>
      </c>
      <c r="B58" s="167" t="str">
        <f t="shared" si="1"/>
        <v/>
      </c>
      <c r="C58" s="185" t="str">
        <f t="shared" si="2"/>
        <v/>
      </c>
      <c r="D58" s="186" t="str">
        <f t="shared" si="3"/>
        <v/>
      </c>
      <c r="E58" s="187" t="e">
        <f t="shared" si="4"/>
        <v>#VALUE!</v>
      </c>
      <c r="H58" s="155">
        <f t="shared" si="5"/>
        <v>47</v>
      </c>
      <c r="I58" s="191">
        <f>別紙４!B57</f>
        <v>0</v>
      </c>
      <c r="J58" s="167" t="str">
        <f>IF(別紙４!B57="","",MAX(別紙４!E57,$D$7))</f>
        <v/>
      </c>
      <c r="K58" s="192" t="str">
        <f>IF(別紙４!B57="","",MIN(別紙４!F57,$F$7,J58+14))</f>
        <v/>
      </c>
      <c r="L58" s="173" t="e">
        <f t="shared" si="25"/>
        <v>#VALUE!</v>
      </c>
      <c r="M58" s="173" t="e">
        <f t="shared" si="26"/>
        <v>#VALUE!</v>
      </c>
      <c r="N58" s="173" t="e">
        <f t="shared" si="27"/>
        <v>#VALUE!</v>
      </c>
      <c r="O58" s="173" t="e">
        <f t="shared" si="28"/>
        <v>#VALUE!</v>
      </c>
      <c r="P58" s="173" t="e">
        <f t="shared" si="29"/>
        <v>#VALUE!</v>
      </c>
      <c r="Q58" s="173" t="e">
        <f t="shared" si="30"/>
        <v>#VALUE!</v>
      </c>
      <c r="R58" s="173" t="e">
        <f t="shared" si="31"/>
        <v>#VALUE!</v>
      </c>
      <c r="S58" s="173" t="e">
        <f t="shared" si="32"/>
        <v>#VALUE!</v>
      </c>
      <c r="T58" s="173" t="e">
        <f t="shared" si="33"/>
        <v>#VALUE!</v>
      </c>
      <c r="U58" s="173" t="e">
        <f t="shared" si="34"/>
        <v>#VALUE!</v>
      </c>
      <c r="V58" s="173" t="e">
        <f t="shared" si="35"/>
        <v>#VALUE!</v>
      </c>
      <c r="W58" s="173" t="e">
        <f t="shared" si="36"/>
        <v>#VALUE!</v>
      </c>
      <c r="X58" s="173" t="e">
        <f t="shared" si="37"/>
        <v>#VALUE!</v>
      </c>
      <c r="Y58" s="173" t="e">
        <f t="shared" si="38"/>
        <v>#VALUE!</v>
      </c>
      <c r="Z58" s="173" t="e">
        <f t="shared" si="39"/>
        <v>#VALUE!</v>
      </c>
    </row>
    <row r="59" spans="1:28" hidden="1">
      <c r="A59" s="184">
        <f t="shared" si="0"/>
        <v>48</v>
      </c>
      <c r="B59" s="167" t="str">
        <f t="shared" si="1"/>
        <v/>
      </c>
      <c r="C59" s="185" t="str">
        <f t="shared" si="2"/>
        <v/>
      </c>
      <c r="D59" s="186" t="str">
        <f t="shared" si="3"/>
        <v/>
      </c>
      <c r="E59" s="187" t="e">
        <f t="shared" si="4"/>
        <v>#VALUE!</v>
      </c>
      <c r="H59" s="155">
        <f t="shared" si="5"/>
        <v>48</v>
      </c>
      <c r="I59" s="191">
        <f>別紙４!B58</f>
        <v>0</v>
      </c>
      <c r="J59" s="167" t="str">
        <f>IF(別紙４!B58="","",MAX(別紙４!E58,$D$7))</f>
        <v/>
      </c>
      <c r="K59" s="192" t="str">
        <f>IF(別紙４!B58="","",MIN(別紙４!F58,$F$7,J59+14))</f>
        <v/>
      </c>
      <c r="L59" s="173" t="e">
        <f t="shared" ref="L59:L71" si="40">IF(J59+COLUMN(I59)-9&gt;K59,"",J59+COLUMN(I59)-9)</f>
        <v>#VALUE!</v>
      </c>
      <c r="M59" s="173" t="e">
        <f t="shared" ref="M59:M71" si="41">IF(J59+COLUMN(J59)-9&gt;K59,"",J59+COLUMN(J59)-9)</f>
        <v>#VALUE!</v>
      </c>
      <c r="N59" s="173" t="e">
        <f t="shared" ref="N59:N71" si="42">IF(J59+COLUMN(K59)-9&gt;K59,"",J59+COLUMN(K59)-9)</f>
        <v>#VALUE!</v>
      </c>
      <c r="O59" s="173" t="e">
        <f t="shared" ref="O59:O71" si="43">IF(J59+COLUMN(L59)-9&gt;K59,"",J59+COLUMN(L59)-9)</f>
        <v>#VALUE!</v>
      </c>
      <c r="P59" s="173" t="e">
        <f t="shared" ref="P59:P71" si="44">IF(J59+COLUMN(M59)-9&gt;K59,"",J59+COLUMN(M59)-9)</f>
        <v>#VALUE!</v>
      </c>
      <c r="Q59" s="173" t="e">
        <f t="shared" ref="Q59:Q71" si="45">IF(J59+COLUMN(N59)-9&gt;K59,"",J59+COLUMN(N59)-9)</f>
        <v>#VALUE!</v>
      </c>
      <c r="R59" s="173" t="e">
        <f t="shared" ref="R59:R71" si="46">IF(J59+COLUMN(O59)-9&gt;K59,"",J59+COLUMN(O59)-9)</f>
        <v>#VALUE!</v>
      </c>
      <c r="S59" s="173" t="e">
        <f t="shared" ref="S59:S71" si="47">IF(J59+COLUMN(P59)-9&gt;K59,"",J59+COLUMN(P59)-9)</f>
        <v>#VALUE!</v>
      </c>
      <c r="T59" s="173" t="e">
        <f t="shared" ref="T59:T71" si="48">IF(J59+COLUMN(Q59)-9&gt;K59,"",J59+COLUMN(Q59)-9)</f>
        <v>#VALUE!</v>
      </c>
      <c r="U59" s="173" t="e">
        <f t="shared" ref="U59:U71" si="49">IF(J59+COLUMN(R59)-9&gt;K59,"",J59+COLUMN(R59)-9)</f>
        <v>#VALUE!</v>
      </c>
      <c r="V59" s="173" t="e">
        <f t="shared" ref="V59:V71" si="50">IF(J59+COLUMN(S59)-9&gt;K59,"",J59+COLUMN(S59)-9)</f>
        <v>#VALUE!</v>
      </c>
      <c r="W59" s="173" t="e">
        <f t="shared" ref="W59:W71" si="51">IF(J59+COLUMN(T59)-9&gt;K59,"",J59+COLUMN(T59)-9)</f>
        <v>#VALUE!</v>
      </c>
      <c r="X59" s="173" t="e">
        <f t="shared" ref="X59:X71" si="52">IF(J59+COLUMN(U59)-9&gt;K59,"",J59+COLUMN(U59)-9)</f>
        <v>#VALUE!</v>
      </c>
      <c r="Y59" s="173" t="e">
        <f t="shared" ref="Y59:Y71" si="53">IF(J59+COLUMN(V59)-9&gt;K59,"",J59+COLUMN(V59)-9)</f>
        <v>#VALUE!</v>
      </c>
      <c r="Z59" s="173" t="e">
        <f t="shared" ref="Z59:Z71" si="54">IF(J59+COLUMN(W59)-9&gt;K59,"",J59+COLUMN(W59)-9)</f>
        <v>#VALUE!</v>
      </c>
    </row>
    <row r="60" spans="1:28" hidden="1">
      <c r="A60" s="184">
        <f t="shared" si="0"/>
        <v>49</v>
      </c>
      <c r="B60" s="167" t="str">
        <f t="shared" si="1"/>
        <v/>
      </c>
      <c r="C60" s="185" t="str">
        <f t="shared" si="2"/>
        <v/>
      </c>
      <c r="D60" s="186" t="str">
        <f t="shared" si="3"/>
        <v/>
      </c>
      <c r="E60" s="187" t="e">
        <f t="shared" si="4"/>
        <v>#VALUE!</v>
      </c>
      <c r="H60" s="155">
        <f t="shared" si="5"/>
        <v>49</v>
      </c>
      <c r="I60" s="191">
        <f>別紙４!B59</f>
        <v>0</v>
      </c>
      <c r="J60" s="167" t="str">
        <f>IF(別紙４!B59="","",MAX(別紙４!E59,$D$7))</f>
        <v/>
      </c>
      <c r="K60" s="192" t="str">
        <f>IF(別紙４!B59="","",MIN(別紙４!F59,$F$7,J60+14))</f>
        <v/>
      </c>
      <c r="L60" s="173" t="e">
        <f t="shared" si="40"/>
        <v>#VALUE!</v>
      </c>
      <c r="M60" s="173" t="e">
        <f t="shared" si="41"/>
        <v>#VALUE!</v>
      </c>
      <c r="N60" s="173" t="e">
        <f t="shared" si="42"/>
        <v>#VALUE!</v>
      </c>
      <c r="O60" s="173" t="e">
        <f t="shared" si="43"/>
        <v>#VALUE!</v>
      </c>
      <c r="P60" s="173" t="e">
        <f t="shared" si="44"/>
        <v>#VALUE!</v>
      </c>
      <c r="Q60" s="173" t="e">
        <f t="shared" si="45"/>
        <v>#VALUE!</v>
      </c>
      <c r="R60" s="173" t="e">
        <f t="shared" si="46"/>
        <v>#VALUE!</v>
      </c>
      <c r="S60" s="173" t="e">
        <f t="shared" si="47"/>
        <v>#VALUE!</v>
      </c>
      <c r="T60" s="173" t="e">
        <f t="shared" si="48"/>
        <v>#VALUE!</v>
      </c>
      <c r="U60" s="173" t="e">
        <f t="shared" si="49"/>
        <v>#VALUE!</v>
      </c>
      <c r="V60" s="173" t="e">
        <f t="shared" si="50"/>
        <v>#VALUE!</v>
      </c>
      <c r="W60" s="173" t="e">
        <f t="shared" si="51"/>
        <v>#VALUE!</v>
      </c>
      <c r="X60" s="173" t="e">
        <f t="shared" si="52"/>
        <v>#VALUE!</v>
      </c>
      <c r="Y60" s="173" t="e">
        <f t="shared" si="53"/>
        <v>#VALUE!</v>
      </c>
      <c r="Z60" s="173" t="e">
        <f t="shared" si="54"/>
        <v>#VALUE!</v>
      </c>
    </row>
    <row r="61" spans="1:28" ht="15" hidden="1" thickBot="1">
      <c r="A61" s="188">
        <f t="shared" si="0"/>
        <v>50</v>
      </c>
      <c r="B61" s="167" t="str">
        <f t="shared" si="1"/>
        <v/>
      </c>
      <c r="C61" s="185" t="str">
        <f t="shared" si="2"/>
        <v/>
      </c>
      <c r="D61" s="189" t="str">
        <f t="shared" si="3"/>
        <v/>
      </c>
      <c r="E61" s="204" t="e">
        <f t="shared" si="4"/>
        <v>#VALUE!</v>
      </c>
      <c r="H61" s="155">
        <f t="shared" si="5"/>
        <v>50</v>
      </c>
      <c r="I61" s="191">
        <f>別紙４!B60</f>
        <v>0</v>
      </c>
      <c r="J61" s="167" t="str">
        <f>IF(別紙４!B60="","",MAX(別紙４!E60,$D$7))</f>
        <v/>
      </c>
      <c r="K61" s="192" t="str">
        <f>IF(別紙４!B60="","",MIN(別紙４!F60,$F$7,J61+14))</f>
        <v/>
      </c>
      <c r="L61" s="173" t="e">
        <f t="shared" si="40"/>
        <v>#VALUE!</v>
      </c>
      <c r="M61" s="173" t="e">
        <f t="shared" si="41"/>
        <v>#VALUE!</v>
      </c>
      <c r="N61" s="173" t="e">
        <f t="shared" si="42"/>
        <v>#VALUE!</v>
      </c>
      <c r="O61" s="173" t="e">
        <f t="shared" si="43"/>
        <v>#VALUE!</v>
      </c>
      <c r="P61" s="173" t="e">
        <f t="shared" si="44"/>
        <v>#VALUE!</v>
      </c>
      <c r="Q61" s="173" t="e">
        <f t="shared" si="45"/>
        <v>#VALUE!</v>
      </c>
      <c r="R61" s="173" t="e">
        <f t="shared" si="46"/>
        <v>#VALUE!</v>
      </c>
      <c r="S61" s="173" t="e">
        <f t="shared" si="47"/>
        <v>#VALUE!</v>
      </c>
      <c r="T61" s="173" t="e">
        <f t="shared" si="48"/>
        <v>#VALUE!</v>
      </c>
      <c r="U61" s="173" t="e">
        <f t="shared" si="49"/>
        <v>#VALUE!</v>
      </c>
      <c r="V61" s="173" t="e">
        <f t="shared" si="50"/>
        <v>#VALUE!</v>
      </c>
      <c r="W61" s="173" t="e">
        <f t="shared" si="51"/>
        <v>#VALUE!</v>
      </c>
      <c r="X61" s="173" t="e">
        <f t="shared" si="52"/>
        <v>#VALUE!</v>
      </c>
      <c r="Y61" s="173" t="e">
        <f t="shared" si="53"/>
        <v>#VALUE!</v>
      </c>
      <c r="Z61" s="173" t="e">
        <f t="shared" si="54"/>
        <v>#VALUE!</v>
      </c>
    </row>
    <row r="62" spans="1:28" ht="15" thickTop="1">
      <c r="A62" s="500" t="s">
        <v>210</v>
      </c>
      <c r="B62" s="501"/>
      <c r="C62" s="502"/>
      <c r="D62" s="190">
        <f>SUM(D12:D61)</f>
        <v>0</v>
      </c>
      <c r="E62" s="205">
        <f>_xlfn.AGGREGATE(9,6,E12:E61)</f>
        <v>0</v>
      </c>
      <c r="H62" s="155">
        <f t="shared" si="5"/>
        <v>51</v>
      </c>
      <c r="I62" s="191">
        <f>別紙４!B61</f>
        <v>0</v>
      </c>
      <c r="J62" s="167" t="str">
        <f>IF(別紙４!B61="","",MAX(別紙４!E61,$D$7))</f>
        <v/>
      </c>
      <c r="K62" s="192" t="str">
        <f>IF(別紙４!B61="","",MIN(別紙４!F61,$F$7,J62+14))</f>
        <v/>
      </c>
      <c r="L62" s="173" t="e">
        <f t="shared" si="40"/>
        <v>#VALUE!</v>
      </c>
      <c r="M62" s="173" t="e">
        <f t="shared" si="41"/>
        <v>#VALUE!</v>
      </c>
      <c r="N62" s="173" t="e">
        <f t="shared" si="42"/>
        <v>#VALUE!</v>
      </c>
      <c r="O62" s="173" t="e">
        <f t="shared" si="43"/>
        <v>#VALUE!</v>
      </c>
      <c r="P62" s="173" t="e">
        <f t="shared" si="44"/>
        <v>#VALUE!</v>
      </c>
      <c r="Q62" s="173" t="e">
        <f t="shared" si="45"/>
        <v>#VALUE!</v>
      </c>
      <c r="R62" s="173" t="e">
        <f t="shared" si="46"/>
        <v>#VALUE!</v>
      </c>
      <c r="S62" s="173" t="e">
        <f t="shared" si="47"/>
        <v>#VALUE!</v>
      </c>
      <c r="T62" s="173" t="e">
        <f t="shared" si="48"/>
        <v>#VALUE!</v>
      </c>
      <c r="U62" s="173" t="e">
        <f t="shared" si="49"/>
        <v>#VALUE!</v>
      </c>
      <c r="V62" s="173" t="e">
        <f t="shared" si="50"/>
        <v>#VALUE!</v>
      </c>
      <c r="W62" s="173" t="e">
        <f t="shared" si="51"/>
        <v>#VALUE!</v>
      </c>
      <c r="X62" s="173" t="e">
        <f t="shared" si="52"/>
        <v>#VALUE!</v>
      </c>
      <c r="Y62" s="173" t="e">
        <f t="shared" si="53"/>
        <v>#VALUE!</v>
      </c>
      <c r="Z62" s="173" t="e">
        <f t="shared" si="54"/>
        <v>#VALUE!</v>
      </c>
    </row>
    <row r="63" spans="1:28" ht="19.5">
      <c r="A63" s="178"/>
      <c r="B63" s="178"/>
      <c r="C63" s="178"/>
      <c r="D63" s="178"/>
      <c r="E63" s="178"/>
      <c r="F63" s="178"/>
      <c r="H63" s="155">
        <f t="shared" si="5"/>
        <v>52</v>
      </c>
      <c r="I63" s="191">
        <f>別紙４!B62</f>
        <v>0</v>
      </c>
      <c r="J63" s="167" t="str">
        <f>IF(別紙４!B62="","",MAX(別紙４!E62,$D$7))</f>
        <v/>
      </c>
      <c r="K63" s="192" t="str">
        <f>IF(別紙４!B62="","",MIN(別紙４!F62,$F$7,J63+14))</f>
        <v/>
      </c>
      <c r="L63" s="173" t="e">
        <f t="shared" si="40"/>
        <v>#VALUE!</v>
      </c>
      <c r="M63" s="173" t="e">
        <f t="shared" si="41"/>
        <v>#VALUE!</v>
      </c>
      <c r="N63" s="173" t="e">
        <f t="shared" si="42"/>
        <v>#VALUE!</v>
      </c>
      <c r="O63" s="173" t="e">
        <f t="shared" si="43"/>
        <v>#VALUE!</v>
      </c>
      <c r="P63" s="173" t="e">
        <f t="shared" si="44"/>
        <v>#VALUE!</v>
      </c>
      <c r="Q63" s="173" t="e">
        <f t="shared" si="45"/>
        <v>#VALUE!</v>
      </c>
      <c r="R63" s="173" t="e">
        <f t="shared" si="46"/>
        <v>#VALUE!</v>
      </c>
      <c r="S63" s="173" t="e">
        <f t="shared" si="47"/>
        <v>#VALUE!</v>
      </c>
      <c r="T63" s="173" t="e">
        <f t="shared" si="48"/>
        <v>#VALUE!</v>
      </c>
      <c r="U63" s="173" t="e">
        <f t="shared" si="49"/>
        <v>#VALUE!</v>
      </c>
      <c r="V63" s="173" t="e">
        <f t="shared" si="50"/>
        <v>#VALUE!</v>
      </c>
      <c r="W63" s="173" t="e">
        <f t="shared" si="51"/>
        <v>#VALUE!</v>
      </c>
      <c r="X63" s="173" t="e">
        <f t="shared" si="52"/>
        <v>#VALUE!</v>
      </c>
      <c r="Y63" s="173" t="e">
        <f t="shared" si="53"/>
        <v>#VALUE!</v>
      </c>
      <c r="Z63" s="173" t="e">
        <f t="shared" si="54"/>
        <v>#VALUE!</v>
      </c>
    </row>
    <row r="64" spans="1:28">
      <c r="H64" s="155">
        <f t="shared" si="5"/>
        <v>53</v>
      </c>
      <c r="I64" s="191">
        <f>別紙４!B63</f>
        <v>0</v>
      </c>
      <c r="J64" s="167" t="str">
        <f>IF(別紙４!B63="","",MAX(別紙４!E63,$D$7))</f>
        <v/>
      </c>
      <c r="K64" s="192" t="str">
        <f>IF(別紙４!B63="","",MIN(別紙４!F63,$F$7,J64+14))</f>
        <v/>
      </c>
      <c r="L64" s="173" t="e">
        <f t="shared" si="40"/>
        <v>#VALUE!</v>
      </c>
      <c r="M64" s="173" t="e">
        <f t="shared" si="41"/>
        <v>#VALUE!</v>
      </c>
      <c r="N64" s="173" t="e">
        <f t="shared" si="42"/>
        <v>#VALUE!</v>
      </c>
      <c r="O64" s="173" t="e">
        <f t="shared" si="43"/>
        <v>#VALUE!</v>
      </c>
      <c r="P64" s="173" t="e">
        <f t="shared" si="44"/>
        <v>#VALUE!</v>
      </c>
      <c r="Q64" s="173" t="e">
        <f t="shared" si="45"/>
        <v>#VALUE!</v>
      </c>
      <c r="R64" s="173" t="e">
        <f t="shared" si="46"/>
        <v>#VALUE!</v>
      </c>
      <c r="S64" s="173" t="e">
        <f t="shared" si="47"/>
        <v>#VALUE!</v>
      </c>
      <c r="T64" s="173" t="e">
        <f t="shared" si="48"/>
        <v>#VALUE!</v>
      </c>
      <c r="U64" s="173" t="e">
        <f t="shared" si="49"/>
        <v>#VALUE!</v>
      </c>
      <c r="V64" s="173" t="e">
        <f t="shared" si="50"/>
        <v>#VALUE!</v>
      </c>
      <c r="W64" s="173" t="e">
        <f t="shared" si="51"/>
        <v>#VALUE!</v>
      </c>
      <c r="X64" s="173" t="e">
        <f t="shared" si="52"/>
        <v>#VALUE!</v>
      </c>
      <c r="Y64" s="173" t="e">
        <f t="shared" si="53"/>
        <v>#VALUE!</v>
      </c>
      <c r="Z64" s="173" t="e">
        <f t="shared" si="54"/>
        <v>#VALUE!</v>
      </c>
    </row>
    <row r="65" spans="8:26">
      <c r="H65" s="155">
        <f t="shared" si="5"/>
        <v>54</v>
      </c>
      <c r="I65" s="191">
        <f>別紙４!B64</f>
        <v>0</v>
      </c>
      <c r="J65" s="167" t="str">
        <f>IF(別紙４!B64="","",MAX(別紙４!E64,$D$7))</f>
        <v/>
      </c>
      <c r="K65" s="192" t="str">
        <f>IF(別紙４!B64="","",MIN(別紙４!F64,$F$7,J65+14))</f>
        <v/>
      </c>
      <c r="L65" s="173" t="e">
        <f t="shared" si="40"/>
        <v>#VALUE!</v>
      </c>
      <c r="M65" s="173" t="e">
        <f t="shared" si="41"/>
        <v>#VALUE!</v>
      </c>
      <c r="N65" s="173" t="e">
        <f t="shared" si="42"/>
        <v>#VALUE!</v>
      </c>
      <c r="O65" s="173" t="e">
        <f t="shared" si="43"/>
        <v>#VALUE!</v>
      </c>
      <c r="P65" s="173" t="e">
        <f t="shared" si="44"/>
        <v>#VALUE!</v>
      </c>
      <c r="Q65" s="173" t="e">
        <f t="shared" si="45"/>
        <v>#VALUE!</v>
      </c>
      <c r="R65" s="173" t="e">
        <f t="shared" si="46"/>
        <v>#VALUE!</v>
      </c>
      <c r="S65" s="173" t="e">
        <f t="shared" si="47"/>
        <v>#VALUE!</v>
      </c>
      <c r="T65" s="173" t="e">
        <f t="shared" si="48"/>
        <v>#VALUE!</v>
      </c>
      <c r="U65" s="173" t="e">
        <f t="shared" si="49"/>
        <v>#VALUE!</v>
      </c>
      <c r="V65" s="173" t="e">
        <f t="shared" si="50"/>
        <v>#VALUE!</v>
      </c>
      <c r="W65" s="173" t="e">
        <f t="shared" si="51"/>
        <v>#VALUE!</v>
      </c>
      <c r="X65" s="173" t="e">
        <f t="shared" si="52"/>
        <v>#VALUE!</v>
      </c>
      <c r="Y65" s="173" t="e">
        <f t="shared" si="53"/>
        <v>#VALUE!</v>
      </c>
      <c r="Z65" s="173" t="e">
        <f t="shared" si="54"/>
        <v>#VALUE!</v>
      </c>
    </row>
    <row r="66" spans="8:26">
      <c r="H66" s="155">
        <f t="shared" si="5"/>
        <v>55</v>
      </c>
      <c r="I66" s="191">
        <f>別紙４!B65</f>
        <v>0</v>
      </c>
      <c r="J66" s="167" t="str">
        <f>IF(別紙４!B65="","",MAX(別紙４!E65,$D$7))</f>
        <v/>
      </c>
      <c r="K66" s="192" t="str">
        <f>IF(別紙４!B65="","",MIN(別紙４!F65,$F$7,J66+14))</f>
        <v/>
      </c>
      <c r="L66" s="173" t="e">
        <f t="shared" si="40"/>
        <v>#VALUE!</v>
      </c>
      <c r="M66" s="173" t="e">
        <f t="shared" si="41"/>
        <v>#VALUE!</v>
      </c>
      <c r="N66" s="173" t="e">
        <f t="shared" si="42"/>
        <v>#VALUE!</v>
      </c>
      <c r="O66" s="173" t="e">
        <f t="shared" si="43"/>
        <v>#VALUE!</v>
      </c>
      <c r="P66" s="173" t="e">
        <f t="shared" si="44"/>
        <v>#VALUE!</v>
      </c>
      <c r="Q66" s="173" t="e">
        <f t="shared" si="45"/>
        <v>#VALUE!</v>
      </c>
      <c r="R66" s="173" t="e">
        <f t="shared" si="46"/>
        <v>#VALUE!</v>
      </c>
      <c r="S66" s="173" t="e">
        <f t="shared" si="47"/>
        <v>#VALUE!</v>
      </c>
      <c r="T66" s="173" t="e">
        <f t="shared" si="48"/>
        <v>#VALUE!</v>
      </c>
      <c r="U66" s="173" t="e">
        <f t="shared" si="49"/>
        <v>#VALUE!</v>
      </c>
      <c r="V66" s="173" t="e">
        <f t="shared" si="50"/>
        <v>#VALUE!</v>
      </c>
      <c r="W66" s="173" t="e">
        <f t="shared" si="51"/>
        <v>#VALUE!</v>
      </c>
      <c r="X66" s="173" t="e">
        <f t="shared" si="52"/>
        <v>#VALUE!</v>
      </c>
      <c r="Y66" s="173" t="e">
        <f t="shared" si="53"/>
        <v>#VALUE!</v>
      </c>
      <c r="Z66" s="173" t="e">
        <f t="shared" si="54"/>
        <v>#VALUE!</v>
      </c>
    </row>
    <row r="67" spans="8:26">
      <c r="H67" s="155">
        <f t="shared" si="5"/>
        <v>56</v>
      </c>
      <c r="I67" s="191">
        <f>別紙４!B66</f>
        <v>0</v>
      </c>
      <c r="J67" s="167" t="str">
        <f>IF(別紙４!B66="","",MAX(別紙４!E66,$D$7))</f>
        <v/>
      </c>
      <c r="K67" s="192" t="str">
        <f>IF(別紙４!B66="","",MIN(別紙４!F66,$F$7,J67+14))</f>
        <v/>
      </c>
      <c r="L67" s="173" t="e">
        <f t="shared" si="40"/>
        <v>#VALUE!</v>
      </c>
      <c r="M67" s="173" t="e">
        <f t="shared" si="41"/>
        <v>#VALUE!</v>
      </c>
      <c r="N67" s="173" t="e">
        <f t="shared" si="42"/>
        <v>#VALUE!</v>
      </c>
      <c r="O67" s="173" t="e">
        <f t="shared" si="43"/>
        <v>#VALUE!</v>
      </c>
      <c r="P67" s="173" t="e">
        <f t="shared" si="44"/>
        <v>#VALUE!</v>
      </c>
      <c r="Q67" s="173" t="e">
        <f t="shared" si="45"/>
        <v>#VALUE!</v>
      </c>
      <c r="R67" s="173" t="e">
        <f t="shared" si="46"/>
        <v>#VALUE!</v>
      </c>
      <c r="S67" s="173" t="e">
        <f t="shared" si="47"/>
        <v>#VALUE!</v>
      </c>
      <c r="T67" s="173" t="e">
        <f t="shared" si="48"/>
        <v>#VALUE!</v>
      </c>
      <c r="U67" s="173" t="e">
        <f t="shared" si="49"/>
        <v>#VALUE!</v>
      </c>
      <c r="V67" s="173" t="e">
        <f t="shared" si="50"/>
        <v>#VALUE!</v>
      </c>
      <c r="W67" s="173" t="e">
        <f t="shared" si="51"/>
        <v>#VALUE!</v>
      </c>
      <c r="X67" s="173" t="e">
        <f t="shared" si="52"/>
        <v>#VALUE!</v>
      </c>
      <c r="Y67" s="173" t="e">
        <f t="shared" si="53"/>
        <v>#VALUE!</v>
      </c>
      <c r="Z67" s="173" t="e">
        <f t="shared" si="54"/>
        <v>#VALUE!</v>
      </c>
    </row>
    <row r="68" spans="8:26">
      <c r="H68" s="155">
        <f t="shared" si="5"/>
        <v>57</v>
      </c>
      <c r="I68" s="191">
        <f>別紙４!B67</f>
        <v>0</v>
      </c>
      <c r="J68" s="167" t="str">
        <f>IF(別紙４!B67="","",MAX(別紙４!E67,$D$7))</f>
        <v/>
      </c>
      <c r="K68" s="192" t="str">
        <f>IF(別紙４!B67="","",MIN(別紙４!F67,$F$7,J68+14))</f>
        <v/>
      </c>
      <c r="L68" s="173" t="e">
        <f t="shared" si="40"/>
        <v>#VALUE!</v>
      </c>
      <c r="M68" s="173" t="e">
        <f t="shared" si="41"/>
        <v>#VALUE!</v>
      </c>
      <c r="N68" s="173" t="e">
        <f t="shared" si="42"/>
        <v>#VALUE!</v>
      </c>
      <c r="O68" s="173" t="e">
        <f t="shared" si="43"/>
        <v>#VALUE!</v>
      </c>
      <c r="P68" s="173" t="e">
        <f t="shared" si="44"/>
        <v>#VALUE!</v>
      </c>
      <c r="Q68" s="173" t="e">
        <f t="shared" si="45"/>
        <v>#VALUE!</v>
      </c>
      <c r="R68" s="173" t="e">
        <f t="shared" si="46"/>
        <v>#VALUE!</v>
      </c>
      <c r="S68" s="173" t="e">
        <f t="shared" si="47"/>
        <v>#VALUE!</v>
      </c>
      <c r="T68" s="173" t="e">
        <f t="shared" si="48"/>
        <v>#VALUE!</v>
      </c>
      <c r="U68" s="173" t="e">
        <f t="shared" si="49"/>
        <v>#VALUE!</v>
      </c>
      <c r="V68" s="173" t="e">
        <f t="shared" si="50"/>
        <v>#VALUE!</v>
      </c>
      <c r="W68" s="173" t="e">
        <f t="shared" si="51"/>
        <v>#VALUE!</v>
      </c>
      <c r="X68" s="173" t="e">
        <f t="shared" si="52"/>
        <v>#VALUE!</v>
      </c>
      <c r="Y68" s="173" t="e">
        <f t="shared" si="53"/>
        <v>#VALUE!</v>
      </c>
      <c r="Z68" s="173" t="e">
        <f t="shared" si="54"/>
        <v>#VALUE!</v>
      </c>
    </row>
    <row r="69" spans="8:26">
      <c r="H69" s="155">
        <f t="shared" si="5"/>
        <v>58</v>
      </c>
      <c r="I69" s="191">
        <f>別紙４!B68</f>
        <v>0</v>
      </c>
      <c r="J69" s="167" t="str">
        <f>IF(別紙４!B68="","",MAX(別紙４!E68,$D$7))</f>
        <v/>
      </c>
      <c r="K69" s="192" t="str">
        <f>IF(別紙４!B68="","",MIN(別紙４!F68,$F$7,J69+14))</f>
        <v/>
      </c>
      <c r="L69" s="173" t="e">
        <f t="shared" si="40"/>
        <v>#VALUE!</v>
      </c>
      <c r="M69" s="173" t="e">
        <f t="shared" si="41"/>
        <v>#VALUE!</v>
      </c>
      <c r="N69" s="173" t="e">
        <f t="shared" si="42"/>
        <v>#VALUE!</v>
      </c>
      <c r="O69" s="173" t="e">
        <f t="shared" si="43"/>
        <v>#VALUE!</v>
      </c>
      <c r="P69" s="173" t="e">
        <f t="shared" si="44"/>
        <v>#VALUE!</v>
      </c>
      <c r="Q69" s="173" t="e">
        <f t="shared" si="45"/>
        <v>#VALUE!</v>
      </c>
      <c r="R69" s="173" t="e">
        <f t="shared" si="46"/>
        <v>#VALUE!</v>
      </c>
      <c r="S69" s="173" t="e">
        <f t="shared" si="47"/>
        <v>#VALUE!</v>
      </c>
      <c r="T69" s="173" t="e">
        <f t="shared" si="48"/>
        <v>#VALUE!</v>
      </c>
      <c r="U69" s="173" t="e">
        <f t="shared" si="49"/>
        <v>#VALUE!</v>
      </c>
      <c r="V69" s="173" t="e">
        <f t="shared" si="50"/>
        <v>#VALUE!</v>
      </c>
      <c r="W69" s="173" t="e">
        <f t="shared" si="51"/>
        <v>#VALUE!</v>
      </c>
      <c r="X69" s="173" t="e">
        <f t="shared" si="52"/>
        <v>#VALUE!</v>
      </c>
      <c r="Y69" s="173" t="e">
        <f t="shared" si="53"/>
        <v>#VALUE!</v>
      </c>
      <c r="Z69" s="173" t="e">
        <f t="shared" si="54"/>
        <v>#VALUE!</v>
      </c>
    </row>
    <row r="70" spans="8:26">
      <c r="H70" s="155">
        <f t="shared" si="5"/>
        <v>59</v>
      </c>
      <c r="I70" s="191">
        <f>別紙４!B69</f>
        <v>0</v>
      </c>
      <c r="J70" s="167" t="str">
        <f>IF(別紙４!B69="","",MAX(別紙４!E69,$D$7))</f>
        <v/>
      </c>
      <c r="K70" s="192" t="str">
        <f>IF(別紙４!B69="","",MIN(別紙４!F69,$F$7,J70+14))</f>
        <v/>
      </c>
      <c r="L70" s="173" t="e">
        <f t="shared" si="40"/>
        <v>#VALUE!</v>
      </c>
      <c r="M70" s="173" t="e">
        <f t="shared" si="41"/>
        <v>#VALUE!</v>
      </c>
      <c r="N70" s="173" t="e">
        <f t="shared" si="42"/>
        <v>#VALUE!</v>
      </c>
      <c r="O70" s="173" t="e">
        <f t="shared" si="43"/>
        <v>#VALUE!</v>
      </c>
      <c r="P70" s="173" t="e">
        <f t="shared" si="44"/>
        <v>#VALUE!</v>
      </c>
      <c r="Q70" s="173" t="e">
        <f t="shared" si="45"/>
        <v>#VALUE!</v>
      </c>
      <c r="R70" s="173" t="e">
        <f t="shared" si="46"/>
        <v>#VALUE!</v>
      </c>
      <c r="S70" s="173" t="e">
        <f t="shared" si="47"/>
        <v>#VALUE!</v>
      </c>
      <c r="T70" s="173" t="e">
        <f t="shared" si="48"/>
        <v>#VALUE!</v>
      </c>
      <c r="U70" s="173" t="e">
        <f t="shared" si="49"/>
        <v>#VALUE!</v>
      </c>
      <c r="V70" s="173" t="e">
        <f t="shared" si="50"/>
        <v>#VALUE!</v>
      </c>
      <c r="W70" s="173" t="e">
        <f t="shared" si="51"/>
        <v>#VALUE!</v>
      </c>
      <c r="X70" s="173" t="e">
        <f t="shared" si="52"/>
        <v>#VALUE!</v>
      </c>
      <c r="Y70" s="173" t="e">
        <f t="shared" si="53"/>
        <v>#VALUE!</v>
      </c>
      <c r="Z70" s="173" t="e">
        <f t="shared" si="54"/>
        <v>#VALUE!</v>
      </c>
    </row>
    <row r="71" spans="8:26">
      <c r="H71" s="155">
        <f t="shared" si="5"/>
        <v>60</v>
      </c>
      <c r="I71" s="191">
        <f>別紙４!B70</f>
        <v>0</v>
      </c>
      <c r="J71" s="167" t="str">
        <f>IF(別紙４!B70="","",MAX(別紙４!E70,$D$7))</f>
        <v/>
      </c>
      <c r="K71" s="192" t="str">
        <f>IF(別紙４!B70="","",MIN(別紙４!F70,$F$7,J71+14))</f>
        <v/>
      </c>
      <c r="L71" s="173" t="e">
        <f t="shared" si="40"/>
        <v>#VALUE!</v>
      </c>
      <c r="M71" s="173" t="e">
        <f t="shared" si="41"/>
        <v>#VALUE!</v>
      </c>
      <c r="N71" s="173" t="e">
        <f t="shared" si="42"/>
        <v>#VALUE!</v>
      </c>
      <c r="O71" s="173" t="e">
        <f t="shared" si="43"/>
        <v>#VALUE!</v>
      </c>
      <c r="P71" s="173" t="e">
        <f t="shared" si="44"/>
        <v>#VALUE!</v>
      </c>
      <c r="Q71" s="173" t="e">
        <f t="shared" si="45"/>
        <v>#VALUE!</v>
      </c>
      <c r="R71" s="173" t="e">
        <f t="shared" si="46"/>
        <v>#VALUE!</v>
      </c>
      <c r="S71" s="173" t="e">
        <f t="shared" si="47"/>
        <v>#VALUE!</v>
      </c>
      <c r="T71" s="173" t="e">
        <f t="shared" si="48"/>
        <v>#VALUE!</v>
      </c>
      <c r="U71" s="173" t="e">
        <f t="shared" si="49"/>
        <v>#VALUE!</v>
      </c>
      <c r="V71" s="173" t="e">
        <f t="shared" si="50"/>
        <v>#VALUE!</v>
      </c>
      <c r="W71" s="173" t="e">
        <f t="shared" si="51"/>
        <v>#VALUE!</v>
      </c>
      <c r="X71" s="173" t="e">
        <f t="shared" si="52"/>
        <v>#VALUE!</v>
      </c>
      <c r="Y71" s="173" t="e">
        <f t="shared" si="53"/>
        <v>#VALUE!</v>
      </c>
      <c r="Z71" s="173" t="e">
        <f t="shared" si="54"/>
        <v>#VALUE!</v>
      </c>
    </row>
  </sheetData>
  <sheetProtection formatCells="0" formatColumns="0" formatRows="0" insertColumns="0" insertRows="0" insertHyperlinks="0" deleteColumns="0" deleteRows="0" sort="0" autoFilter="0" pivotTables="0"/>
  <mergeCells count="12">
    <mergeCell ref="A10:F10"/>
    <mergeCell ref="A62:C62"/>
    <mergeCell ref="A2:F2"/>
    <mergeCell ref="A4:B5"/>
    <mergeCell ref="C4:D5"/>
    <mergeCell ref="A7:B7"/>
    <mergeCell ref="A8:B8"/>
    <mergeCell ref="H10:H11"/>
    <mergeCell ref="I10:I11"/>
    <mergeCell ref="J10:K10"/>
    <mergeCell ref="L10:Z10"/>
    <mergeCell ref="H5:Z9"/>
  </mergeCells>
  <phoneticPr fontId="3"/>
  <conditionalFormatting sqref="L12:Z71 E41:E61 E12:E16 E22:E35">
    <cfRule type="containsErrors" dxfId="7" priority="12">
      <formula>ISERROR(E12)</formula>
    </cfRule>
  </conditionalFormatting>
  <conditionalFormatting sqref="C41:D61 C12:D16 C22:D35">
    <cfRule type="containsErrors" dxfId="6" priority="10">
      <formula>ISERROR(C12)</formula>
    </cfRule>
    <cfRule type="containsErrors" priority="11">
      <formula>ISERROR(C12)</formula>
    </cfRule>
  </conditionalFormatting>
  <conditionalFormatting sqref="D42:E61">
    <cfRule type="containsErrors" dxfId="5" priority="9">
      <formula>ISERROR(D42)</formula>
    </cfRule>
  </conditionalFormatting>
  <conditionalFormatting sqref="E36:E40">
    <cfRule type="containsErrors" dxfId="4" priority="7">
      <formula>ISERROR(E36)</formula>
    </cfRule>
  </conditionalFormatting>
  <conditionalFormatting sqref="C36:D40">
    <cfRule type="containsErrors" dxfId="3" priority="5">
      <formula>ISERROR(C36)</formula>
    </cfRule>
    <cfRule type="containsErrors" priority="6">
      <formula>ISERROR(C36)</formula>
    </cfRule>
  </conditionalFormatting>
  <conditionalFormatting sqref="D37:E40">
    <cfRule type="containsErrors" dxfId="2" priority="4">
      <formula>ISERROR(D37)</formula>
    </cfRule>
  </conditionalFormatting>
  <conditionalFormatting sqref="E17:E21">
    <cfRule type="containsErrors" dxfId="1" priority="3">
      <formula>ISERROR(E17)</formula>
    </cfRule>
  </conditionalFormatting>
  <conditionalFormatting sqref="C17:D21">
    <cfRule type="containsErrors" dxfId="0" priority="1">
      <formula>ISERROR(C17)</formula>
    </cfRule>
    <cfRule type="containsErrors" priority="2">
      <formula>ISERROR(C17)</formula>
    </cfRule>
  </conditionalFormatting>
  <dataValidations xWindow="482" yWindow="490" count="3">
    <dataValidation allowBlank="1" showInputMessage="1" showErrorMessage="1" promptTitle="入力不要！！！" prompt="自動計算されるため、入力しないでください" sqref="A1:F1 A3:E62 F3:F43 F48:F62"/>
    <dataValidation allowBlank="1" showErrorMessage="1" promptTitle="入力不要！！！" prompt="自動計算されるため、入力しないでください" sqref="A2:F2"/>
    <dataValidation allowBlank="1" showErrorMessage="1" sqref="F44:F47"/>
  </dataValidations>
  <pageMargins left="0.59055118110236227" right="0.39370078740157483" top="0.19685039370078741" bottom="0.19685039370078741"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K40"/>
  <sheetViews>
    <sheetView view="pageBreakPreview" zoomScaleNormal="100" zoomScaleSheetLayoutView="100" workbookViewId="0">
      <selection activeCell="R36" sqref="R36:AI36"/>
    </sheetView>
  </sheetViews>
  <sheetFormatPr defaultRowHeight="13.5"/>
  <cols>
    <col min="1" max="12" width="2.5" customWidth="1"/>
    <col min="13" max="13" width="3.125" customWidth="1"/>
    <col min="14" max="14" width="2.5" customWidth="1"/>
    <col min="15" max="15" width="4.375" customWidth="1"/>
    <col min="16" max="35" width="2.5" customWidth="1"/>
    <col min="36" max="36" width="0.875" customWidth="1"/>
  </cols>
  <sheetData>
    <row r="1" spans="1:37">
      <c r="A1" t="s">
        <v>334</v>
      </c>
    </row>
    <row r="2" spans="1:37" ht="19.5" customHeight="1">
      <c r="A2" s="514" t="s">
        <v>145</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142"/>
    </row>
    <row r="3" spans="1:37" ht="19.5" customHeight="1">
      <c r="A3" s="514"/>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142"/>
    </row>
    <row r="4" spans="1:37" ht="19.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7"/>
    </row>
    <row r="5" spans="1:37" ht="19.5" customHeight="1" thickBot="1">
      <c r="A5" s="98" t="s">
        <v>146</v>
      </c>
      <c r="B5" s="95"/>
      <c r="C5" s="95"/>
      <c r="D5" s="95"/>
      <c r="E5" s="95"/>
      <c r="F5" s="95"/>
      <c r="G5" s="95"/>
      <c r="H5" s="95"/>
      <c r="I5" s="95"/>
      <c r="J5" s="95"/>
      <c r="K5" s="95"/>
      <c r="L5" s="95"/>
      <c r="M5" s="95"/>
      <c r="N5" s="95"/>
      <c r="O5" s="95"/>
      <c r="P5" s="95"/>
      <c r="Q5" s="95"/>
      <c r="R5" s="96"/>
      <c r="S5" s="96"/>
      <c r="T5" s="96"/>
      <c r="U5" s="96"/>
      <c r="V5" s="96"/>
      <c r="W5" s="96"/>
      <c r="X5" s="96"/>
      <c r="Y5" s="96"/>
      <c r="Z5" s="96"/>
      <c r="AA5" s="99"/>
      <c r="AB5" s="99"/>
      <c r="AC5" s="100"/>
      <c r="AD5" s="100"/>
      <c r="AE5" s="100"/>
      <c r="AF5" s="100"/>
      <c r="AG5" s="100"/>
      <c r="AH5" s="100"/>
      <c r="AI5" s="100"/>
      <c r="AJ5" s="101"/>
    </row>
    <row r="6" spans="1:37" ht="19.5" customHeight="1">
      <c r="A6" s="102"/>
      <c r="B6" s="525" t="s">
        <v>147</v>
      </c>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7"/>
      <c r="AJ6" s="102"/>
    </row>
    <row r="7" spans="1:37" ht="19.5" customHeight="1">
      <c r="A7" s="102"/>
      <c r="B7" s="528"/>
      <c r="C7" s="529"/>
      <c r="D7" s="529"/>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30"/>
      <c r="AJ7" s="102"/>
    </row>
    <row r="8" spans="1:37" ht="19.5" customHeight="1">
      <c r="A8" s="102"/>
      <c r="B8" s="528"/>
      <c r="C8" s="529"/>
      <c r="D8" s="529"/>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529"/>
      <c r="AE8" s="529"/>
      <c r="AF8" s="529"/>
      <c r="AG8" s="529"/>
      <c r="AH8" s="529"/>
      <c r="AI8" s="530"/>
      <c r="AJ8" s="102"/>
    </row>
    <row r="9" spans="1:37" ht="19.5" customHeight="1">
      <c r="A9" s="102"/>
      <c r="B9" s="528"/>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c r="AG9" s="529"/>
      <c r="AH9" s="529"/>
      <c r="AI9" s="530"/>
      <c r="AJ9" s="102"/>
      <c r="AK9" s="103"/>
    </row>
    <row r="10" spans="1:37" ht="19.5" customHeight="1">
      <c r="A10" s="102"/>
      <c r="B10" s="528"/>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30"/>
      <c r="AJ10" s="102"/>
    </row>
    <row r="11" spans="1:37" ht="19.5" customHeight="1">
      <c r="A11" s="102"/>
      <c r="B11" s="528"/>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30"/>
      <c r="AJ11" s="102"/>
    </row>
    <row r="12" spans="1:37" ht="19.5" customHeight="1" thickBot="1">
      <c r="A12" s="102"/>
      <c r="B12" s="531"/>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c r="AD12" s="532"/>
      <c r="AE12" s="532"/>
      <c r="AF12" s="532"/>
      <c r="AG12" s="532"/>
      <c r="AH12" s="532"/>
      <c r="AI12" s="533"/>
      <c r="AJ12" s="102"/>
    </row>
    <row r="13" spans="1:37" ht="19.5" customHeight="1"/>
    <row r="14" spans="1:37" ht="19.5" customHeight="1" thickBot="1">
      <c r="A14" s="98" t="s">
        <v>148</v>
      </c>
    </row>
    <row r="15" spans="1:37" ht="19.5" customHeight="1" thickBot="1">
      <c r="C15" s="534" t="s">
        <v>149</v>
      </c>
      <c r="D15" s="535"/>
      <c r="E15" s="535"/>
      <c r="F15" s="535"/>
      <c r="G15" s="535"/>
      <c r="H15" s="535"/>
      <c r="I15" s="535"/>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6"/>
    </row>
    <row r="16" spans="1:37" ht="19.5" customHeight="1">
      <c r="C16" s="104"/>
      <c r="D16" s="537" t="s">
        <v>150</v>
      </c>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8"/>
    </row>
    <row r="17" spans="1:37" ht="19.5" customHeight="1">
      <c r="C17" s="105"/>
      <c r="D17" s="539" t="s">
        <v>151</v>
      </c>
      <c r="E17" s="540"/>
      <c r="F17" s="540"/>
      <c r="G17" s="540"/>
      <c r="H17" s="540"/>
      <c r="I17" s="540"/>
      <c r="J17" s="540"/>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1"/>
    </row>
    <row r="18" spans="1:37" ht="19.5" customHeight="1">
      <c r="C18" s="105"/>
      <c r="D18" s="542" t="s">
        <v>152</v>
      </c>
      <c r="E18" s="543"/>
      <c r="F18" s="543"/>
      <c r="G18" s="543"/>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4"/>
    </row>
    <row r="19" spans="1:37" ht="19.5" customHeight="1">
      <c r="C19" s="105"/>
      <c r="D19" s="539" t="s">
        <v>153</v>
      </c>
      <c r="E19" s="540"/>
      <c r="F19" s="540"/>
      <c r="G19" s="540"/>
      <c r="H19" s="540"/>
      <c r="I19" s="540"/>
      <c r="J19" s="540"/>
      <c r="K19" s="540"/>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1"/>
    </row>
    <row r="20" spans="1:37" ht="19.5" customHeight="1">
      <c r="C20" s="105"/>
      <c r="D20" s="545" t="s">
        <v>154</v>
      </c>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7"/>
    </row>
    <row r="21" spans="1:37" ht="62.25" customHeight="1" thickBot="1">
      <c r="C21" s="271"/>
      <c r="D21" s="548" t="s">
        <v>160</v>
      </c>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50"/>
    </row>
    <row r="22" spans="1:37" s="126" customFormat="1" ht="19.5" customHeight="1">
      <c r="C22" s="127"/>
      <c r="D22" s="551" t="s">
        <v>155</v>
      </c>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row>
    <row r="23" spans="1:37" s="126" customFormat="1" ht="19.5" customHeight="1">
      <c r="C23" s="127"/>
      <c r="D23" s="552" t="s">
        <v>156</v>
      </c>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row>
    <row r="24" spans="1:37" ht="19.5" customHeight="1">
      <c r="C24" s="106"/>
      <c r="D24" s="552"/>
      <c r="E24" s="552"/>
      <c r="F24" s="552"/>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row>
    <row r="25" spans="1:37" ht="19.5" customHeight="1" thickBot="1">
      <c r="A25" s="98" t="s">
        <v>157</v>
      </c>
      <c r="C25" s="106"/>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row>
    <row r="26" spans="1:37" ht="19.5" customHeight="1">
      <c r="B26" s="516"/>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8"/>
    </row>
    <row r="27" spans="1:37" ht="19.5" customHeight="1">
      <c r="B27" s="519"/>
      <c r="C27" s="520"/>
      <c r="D27" s="520"/>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1"/>
    </row>
    <row r="28" spans="1:37" ht="19.5" customHeight="1">
      <c r="B28" s="519"/>
      <c r="C28" s="520"/>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1"/>
    </row>
    <row r="29" spans="1:37" ht="19.5" customHeight="1" thickBot="1">
      <c r="B29" s="522"/>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4"/>
    </row>
    <row r="30" spans="1:37" ht="19.5"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row>
    <row r="31" spans="1:37" ht="19.5" customHeight="1">
      <c r="A31" s="108"/>
      <c r="B31" s="108"/>
      <c r="C31" s="125" t="s">
        <v>159</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row>
    <row r="32" spans="1:37" ht="19.5" customHeight="1">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row>
    <row r="33" spans="1:36" ht="19.5" customHeight="1">
      <c r="A33" s="515" t="s">
        <v>158</v>
      </c>
      <c r="B33" s="515"/>
      <c r="C33" s="515"/>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row>
    <row r="34" spans="1:36" ht="19.5" customHeight="1">
      <c r="A34" s="515"/>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row>
    <row r="35" spans="1:36" ht="19.5" customHeight="1">
      <c r="A35" s="110" t="s">
        <v>318</v>
      </c>
      <c r="B35" s="293"/>
      <c r="C35" s="297"/>
      <c r="D35" s="293" t="s">
        <v>319</v>
      </c>
      <c r="E35" s="558"/>
      <c r="F35" s="558"/>
      <c r="G35" s="293" t="s">
        <v>320</v>
      </c>
      <c r="H35" s="558"/>
      <c r="I35" s="558"/>
      <c r="J35" s="293" t="s">
        <v>321</v>
      </c>
      <c r="K35" s="293"/>
      <c r="L35" s="111"/>
      <c r="M35" s="554" t="s">
        <v>238</v>
      </c>
      <c r="N35" s="554"/>
      <c r="O35" s="554"/>
      <c r="P35" s="554"/>
      <c r="Q35" s="554"/>
      <c r="R35" s="556"/>
      <c r="S35" s="556"/>
      <c r="T35" s="556"/>
      <c r="U35" s="556"/>
      <c r="V35" s="556"/>
      <c r="W35" s="556"/>
      <c r="X35" s="556"/>
      <c r="Y35" s="556"/>
      <c r="Z35" s="556"/>
      <c r="AA35" s="556"/>
      <c r="AB35" s="556"/>
      <c r="AC35" s="556"/>
      <c r="AD35" s="556"/>
      <c r="AE35" s="556"/>
      <c r="AF35" s="556"/>
      <c r="AG35" s="556"/>
      <c r="AH35" s="556"/>
      <c r="AI35" s="556"/>
    </row>
    <row r="36" spans="1:36" ht="19.5" customHeight="1">
      <c r="A36" s="110"/>
      <c r="B36" s="110"/>
      <c r="C36" s="294"/>
      <c r="D36" s="295"/>
      <c r="E36" s="110"/>
      <c r="F36" s="294"/>
      <c r="G36" s="295"/>
      <c r="H36" s="110"/>
      <c r="I36" s="294"/>
      <c r="J36" s="295"/>
      <c r="K36" s="110"/>
      <c r="L36" s="111"/>
      <c r="M36" s="554" t="s">
        <v>239</v>
      </c>
      <c r="N36" s="554"/>
      <c r="O36" s="554"/>
      <c r="P36" s="554"/>
      <c r="Q36" s="554"/>
      <c r="R36" s="556"/>
      <c r="S36" s="556"/>
      <c r="T36" s="556"/>
      <c r="U36" s="556"/>
      <c r="V36" s="556"/>
      <c r="W36" s="556"/>
      <c r="X36" s="556"/>
      <c r="Y36" s="556"/>
      <c r="Z36" s="556"/>
      <c r="AA36" s="556"/>
      <c r="AB36" s="556"/>
      <c r="AC36" s="556"/>
      <c r="AD36" s="556"/>
      <c r="AE36" s="556"/>
      <c r="AF36" s="556"/>
      <c r="AG36" s="556"/>
      <c r="AH36" s="556"/>
      <c r="AI36" s="556"/>
    </row>
    <row r="37" spans="1:36" ht="19.5" customHeight="1">
      <c r="A37" s="296"/>
      <c r="B37" s="110"/>
      <c r="C37" s="110"/>
      <c r="D37" s="110"/>
      <c r="E37" s="110"/>
      <c r="F37" s="110"/>
      <c r="G37" s="110"/>
      <c r="H37" s="110"/>
      <c r="I37" s="110"/>
      <c r="J37" s="110"/>
      <c r="K37" s="110"/>
      <c r="L37" s="110"/>
      <c r="M37" s="555" t="s">
        <v>316</v>
      </c>
      <c r="N37" s="555"/>
      <c r="O37" s="555"/>
      <c r="P37" s="555"/>
      <c r="Q37" s="555"/>
      <c r="R37" s="557"/>
      <c r="S37" s="557"/>
      <c r="T37" s="557"/>
      <c r="U37" s="557"/>
      <c r="V37" s="557"/>
      <c r="W37" s="557" t="s">
        <v>317</v>
      </c>
      <c r="X37" s="557"/>
      <c r="Y37" s="557"/>
      <c r="Z37" s="557"/>
      <c r="AA37" s="557"/>
      <c r="AB37" s="557"/>
      <c r="AC37" s="557"/>
      <c r="AD37" s="557"/>
      <c r="AE37" s="557"/>
      <c r="AF37" s="557"/>
      <c r="AG37" s="557"/>
      <c r="AH37" s="557"/>
      <c r="AI37" s="557"/>
    </row>
    <row r="38" spans="1:36">
      <c r="A38" s="112"/>
      <c r="B38" s="113"/>
      <c r="C38" s="113"/>
      <c r="D38" s="113"/>
      <c r="E38" s="113"/>
      <c r="F38" s="113"/>
      <c r="G38" s="113"/>
      <c r="H38" s="113"/>
      <c r="I38" s="113"/>
      <c r="J38" s="113"/>
      <c r="K38" s="113"/>
      <c r="L38" s="113"/>
      <c r="M38" s="113"/>
      <c r="N38" s="113"/>
      <c r="O38" s="112"/>
      <c r="P38" s="114"/>
      <c r="Q38" s="115"/>
      <c r="R38" s="115"/>
      <c r="S38" s="115"/>
      <c r="T38" s="115"/>
      <c r="U38" s="115"/>
      <c r="V38" s="116"/>
      <c r="W38" s="116"/>
      <c r="X38" s="116"/>
      <c r="Y38" s="116"/>
      <c r="Z38" s="116"/>
      <c r="AA38" s="116"/>
      <c r="AB38" s="116"/>
      <c r="AC38" s="116"/>
      <c r="AD38" s="116"/>
      <c r="AE38" s="116"/>
      <c r="AF38" s="116"/>
      <c r="AG38" s="116"/>
      <c r="AH38" s="117"/>
      <c r="AI38" s="118"/>
    </row>
    <row r="39" spans="1:36">
      <c r="B39" s="119"/>
      <c r="C39" s="120"/>
      <c r="D39" s="121"/>
      <c r="E39" s="121"/>
      <c r="F39" s="121"/>
      <c r="G39" s="121"/>
      <c r="H39" s="121"/>
      <c r="I39" s="121"/>
      <c r="J39" s="121"/>
      <c r="K39" s="121"/>
      <c r="L39" s="121"/>
      <c r="M39" s="121"/>
      <c r="N39" s="121"/>
      <c r="O39" s="121"/>
      <c r="P39" s="121"/>
      <c r="Q39" s="121"/>
      <c r="R39" s="121"/>
      <c r="S39" s="121"/>
      <c r="T39" s="121"/>
      <c r="U39" s="121"/>
      <c r="V39" s="121"/>
      <c r="W39" s="121"/>
      <c r="X39" s="121"/>
      <c r="Y39" s="121"/>
      <c r="Z39" s="122"/>
      <c r="AA39" s="122"/>
      <c r="AB39" s="122"/>
      <c r="AC39" s="122"/>
      <c r="AD39" s="122"/>
      <c r="AE39" s="122"/>
      <c r="AF39" s="122"/>
      <c r="AG39" s="122"/>
      <c r="AH39" s="122"/>
      <c r="AI39" s="121"/>
      <c r="AJ39" s="123"/>
    </row>
    <row r="40" spans="1:36">
      <c r="B40" s="124"/>
      <c r="C40" s="553"/>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row>
  </sheetData>
  <mergeCells count="24">
    <mergeCell ref="C40:AJ40"/>
    <mergeCell ref="M35:Q35"/>
    <mergeCell ref="M36:Q36"/>
    <mergeCell ref="M37:Q37"/>
    <mergeCell ref="R36:AI36"/>
    <mergeCell ref="R35:AI35"/>
    <mergeCell ref="R37:V37"/>
    <mergeCell ref="W37:Y37"/>
    <mergeCell ref="Z37:AI37"/>
    <mergeCell ref="H35:I35"/>
    <mergeCell ref="E35:F35"/>
    <mergeCell ref="A2:AI3"/>
    <mergeCell ref="A33:AI34"/>
    <mergeCell ref="B26:AI29"/>
    <mergeCell ref="B6:AI12"/>
    <mergeCell ref="C15:AI15"/>
    <mergeCell ref="D16:AI16"/>
    <mergeCell ref="D17:AI17"/>
    <mergeCell ref="D18:AI18"/>
    <mergeCell ref="D19:AI19"/>
    <mergeCell ref="D20:AI20"/>
    <mergeCell ref="D21:AI21"/>
    <mergeCell ref="D22:AI22"/>
    <mergeCell ref="D23:AI24"/>
  </mergeCells>
  <phoneticPr fontId="3"/>
  <dataValidations count="2">
    <dataValidation imeMode="halfAlpha" allowBlank="1" showInputMessage="1" showErrorMessage="1" sqref="C36:D36 F36:G36 I36:J36"/>
    <dataValidation imeMode="hiragana" allowBlank="1" showInputMessage="1" showErrorMessage="1" sqref="V38"/>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8" r:id="rId4" name="Check Box 10">
              <controlPr defaultSize="0" autoFill="0" autoLine="0" autoPict="0">
                <anchor moveWithCells="1">
                  <from>
                    <xdr:col>2</xdr:col>
                    <xdr:colOff>0</xdr:colOff>
                    <xdr:row>19</xdr:row>
                    <xdr:rowOff>190500</xdr:rowOff>
                  </from>
                  <to>
                    <xdr:col>3</xdr:col>
                    <xdr:colOff>38100</xdr:colOff>
                    <xdr:row>20</xdr:row>
                    <xdr:rowOff>247650</xdr:rowOff>
                  </to>
                </anchor>
              </controlPr>
            </control>
          </mc:Choice>
        </mc:AlternateContent>
        <mc:AlternateContent xmlns:mc="http://schemas.openxmlformats.org/markup-compatibility/2006">
          <mc:Choice Requires="x14">
            <control shapeId="7179" r:id="rId5" name="Check Box 11">
              <controlPr defaultSize="0" autoFill="0" autoLine="0" autoPict="0">
                <anchor moveWithCells="1">
                  <from>
                    <xdr:col>2</xdr:col>
                    <xdr:colOff>0</xdr:colOff>
                    <xdr:row>18</xdr:row>
                    <xdr:rowOff>200025</xdr:rowOff>
                  </from>
                  <to>
                    <xdr:col>3</xdr:col>
                    <xdr:colOff>38100</xdr:colOff>
                    <xdr:row>20</xdr:row>
                    <xdr:rowOff>0</xdr:rowOff>
                  </to>
                </anchor>
              </controlPr>
            </control>
          </mc:Choice>
        </mc:AlternateContent>
        <mc:AlternateContent xmlns:mc="http://schemas.openxmlformats.org/markup-compatibility/2006">
          <mc:Choice Requires="x14">
            <control shapeId="7180" r:id="rId6" name="Check Box 12">
              <controlPr defaultSize="0" autoFill="0" autoLine="0" autoPict="0">
                <anchor moveWithCells="1">
                  <from>
                    <xdr:col>2</xdr:col>
                    <xdr:colOff>0</xdr:colOff>
                    <xdr:row>15</xdr:row>
                    <xdr:rowOff>200025</xdr:rowOff>
                  </from>
                  <to>
                    <xdr:col>3</xdr:col>
                    <xdr:colOff>38100</xdr:colOff>
                    <xdr:row>17</xdr:row>
                    <xdr:rowOff>0</xdr:rowOff>
                  </to>
                </anchor>
              </controlPr>
            </control>
          </mc:Choice>
        </mc:AlternateContent>
        <mc:AlternateContent xmlns:mc="http://schemas.openxmlformats.org/markup-compatibility/2006">
          <mc:Choice Requires="x14">
            <control shapeId="7182" r:id="rId7" name="Check Box 14">
              <controlPr defaultSize="0" autoFill="0" autoLine="0" autoPict="0">
                <anchor moveWithCells="1">
                  <from>
                    <xdr:col>2</xdr:col>
                    <xdr:colOff>0</xdr:colOff>
                    <xdr:row>14</xdr:row>
                    <xdr:rowOff>200025</xdr:rowOff>
                  </from>
                  <to>
                    <xdr:col>3</xdr:col>
                    <xdr:colOff>38100</xdr:colOff>
                    <xdr:row>16</xdr:row>
                    <xdr:rowOff>0</xdr:rowOff>
                  </to>
                </anchor>
              </controlPr>
            </control>
          </mc:Choice>
        </mc:AlternateContent>
        <mc:AlternateContent xmlns:mc="http://schemas.openxmlformats.org/markup-compatibility/2006">
          <mc:Choice Requires="x14">
            <control shapeId="7183" r:id="rId8" name="Check Box 15">
              <controlPr defaultSize="0" autoFill="0" autoLine="0" autoPict="0">
                <anchor moveWithCells="1">
                  <from>
                    <xdr:col>2</xdr:col>
                    <xdr:colOff>0</xdr:colOff>
                    <xdr:row>17</xdr:row>
                    <xdr:rowOff>200025</xdr:rowOff>
                  </from>
                  <to>
                    <xdr:col>3</xdr:col>
                    <xdr:colOff>38100</xdr:colOff>
                    <xdr:row>19</xdr:row>
                    <xdr:rowOff>0</xdr:rowOff>
                  </to>
                </anchor>
              </controlPr>
            </control>
          </mc:Choice>
        </mc:AlternateContent>
        <mc:AlternateContent xmlns:mc="http://schemas.openxmlformats.org/markup-compatibility/2006">
          <mc:Choice Requires="x14">
            <control shapeId="7184" r:id="rId9" name="Check Box 16">
              <controlPr defaultSize="0" autoFill="0" autoLine="0" autoPict="0">
                <anchor moveWithCells="1">
                  <from>
                    <xdr:col>2</xdr:col>
                    <xdr:colOff>0</xdr:colOff>
                    <xdr:row>16</xdr:row>
                    <xdr:rowOff>200025</xdr:rowOff>
                  </from>
                  <to>
                    <xdr:col>3</xdr:col>
                    <xdr:colOff>38100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使い方（はじめにお読みください）</vt:lpstr>
      <vt:lpstr>別紙１</vt:lpstr>
      <vt:lpstr>別紙2</vt:lpstr>
      <vt:lpstr>別紙３①</vt:lpstr>
      <vt:lpstr>別紙３②</vt:lpstr>
      <vt:lpstr>別紙３③</vt:lpstr>
      <vt:lpstr>別紙４</vt:lpstr>
      <vt:lpstr>別紙５</vt:lpstr>
      <vt:lpstr>別紙６</vt:lpstr>
      <vt:lpstr>別紙７</vt:lpstr>
      <vt:lpstr>別紙８①</vt:lpstr>
      <vt:lpstr>削除不可</vt:lpstr>
      <vt:lpstr>削除不可!Print_Area</vt:lpstr>
      <vt:lpstr>'使い方（はじめにお読みください）'!Print_Area</vt:lpstr>
      <vt:lpstr>別紙１!Print_Area</vt:lpstr>
      <vt:lpstr>別紙2!Print_Area</vt:lpstr>
      <vt:lpstr>別紙３①!Print_Area</vt:lpstr>
      <vt:lpstr>別紙３②!Print_Area</vt:lpstr>
      <vt:lpstr>別紙３③!Print_Area</vt:lpstr>
      <vt:lpstr>別紙４!Print_Area</vt:lpstr>
      <vt:lpstr>別紙５!Print_Area</vt:lpstr>
      <vt:lpstr>別紙６!Print_Area</vt:lpstr>
      <vt:lpstr>別紙７!Print_Area</vt:lpstr>
      <vt:lpstr>別紙８①!Print_Area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2023-06-14T05:06:30Z</cp:lastPrinted>
  <dcterms:created xsi:type="dcterms:W3CDTF">2020-05-11T07:25:09Z</dcterms:created>
  <dcterms:modified xsi:type="dcterms:W3CDTF">2023-06-14T05:06:35Z</dcterms:modified>
</cp:coreProperties>
</file>