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1利用担当\556_施設等利用給付\■01施設等利用給付に係る各種様式\■様式_HPアップ用2024年4月\"/>
    </mc:Choice>
  </mc:AlternateContent>
  <xr:revisionPtr revIDLastSave="0" documentId="8_{011045F7-1CC9-4023-9E84-CC9D99B2FECC}" xr6:coauthVersionLast="47" xr6:coauthVersionMax="47" xr10:uidLastSave="{00000000-0000-0000-0000-000000000000}"/>
  <bookViews>
    <workbookView xWindow="28690" yWindow="-110" windowWidth="29020" windowHeight="16420" xr2:uid="{00000000-000D-0000-FFFF-FFFF00000000}"/>
  </bookViews>
  <sheets>
    <sheet name="請求書" sheetId="1" r:id="rId1"/>
    <sheet name="Top" sheetId="3" state="hidden" r:id="rId2"/>
    <sheet name="内訳1" sheetId="2" r:id="rId3"/>
    <sheet name="内訳2" sheetId="5" r:id="rId4"/>
    <sheet name="内訳3" sheetId="6" r:id="rId5"/>
    <sheet name="内訳4" sheetId="7" r:id="rId6"/>
    <sheet name="内訳5" sheetId="8" r:id="rId7"/>
    <sheet name="End" sheetId="4" state="hidden" r:id="rId8"/>
  </sheets>
  <definedNames>
    <definedName name="_xlnm.Print_Area" localSheetId="0">請求書!$C$1:$BB$39</definedName>
    <definedName name="_xlnm.Print_Area" localSheetId="2">内訳1!$A$1:$Y$25</definedName>
    <definedName name="_xlnm.Print_Area" localSheetId="3">内訳2!$A$1:$Y$25</definedName>
    <definedName name="_xlnm.Print_Area" localSheetId="4">内訳3!$A$1:$Y$25</definedName>
    <definedName name="_xlnm.Print_Area" localSheetId="5">内訳4!$A$1:$Y$25</definedName>
    <definedName name="_xlnm.Print_Area" localSheetId="6">内訳5!$A$1:$Y$25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2" l="1"/>
  <c r="W21" i="2"/>
  <c r="W21" i="5"/>
  <c r="T21" i="5"/>
  <c r="W21" i="6"/>
  <c r="T21" i="6"/>
  <c r="W21" i="7"/>
  <c r="T21" i="7"/>
  <c r="W21" i="8"/>
  <c r="T21" i="8"/>
  <c r="Q25" i="8"/>
  <c r="Q25" i="7"/>
  <c r="Q25" i="6"/>
  <c r="Q25" i="5"/>
  <c r="Q25" i="2"/>
  <c r="Q24" i="8"/>
  <c r="Q24" i="7"/>
  <c r="Q24" i="6"/>
  <c r="Q24" i="5"/>
  <c r="Q24" i="2"/>
  <c r="B22" i="8" l="1"/>
  <c r="B22" i="7"/>
  <c r="B22" i="6"/>
  <c r="B22" i="5"/>
  <c r="B22" i="2"/>
  <c r="T10" i="8" l="1"/>
  <c r="T10" i="7"/>
  <c r="T10" i="6"/>
  <c r="T10" i="5"/>
  <c r="T10" i="2"/>
  <c r="Q6" i="2" l="1"/>
  <c r="J5" i="2"/>
  <c r="G5" i="2"/>
  <c r="Q6" i="5"/>
  <c r="J5" i="5"/>
  <c r="G5" i="5"/>
  <c r="Q6" i="6"/>
  <c r="J5" i="6"/>
  <c r="G5" i="6"/>
  <c r="Q6" i="7"/>
  <c r="J5" i="7"/>
  <c r="G5" i="7"/>
  <c r="J5" i="8"/>
  <c r="G5" i="8"/>
  <c r="Q6" i="8"/>
  <c r="B5" i="1" l="1"/>
  <c r="E10" i="2" l="1"/>
  <c r="F10" i="2" s="1"/>
  <c r="W10" i="2" s="1"/>
  <c r="E10" i="6"/>
  <c r="F10" i="6" s="1"/>
  <c r="W10" i="6" s="1"/>
  <c r="E10" i="8"/>
  <c r="F10" i="8" s="1"/>
  <c r="W10" i="8" s="1"/>
  <c r="E10" i="5"/>
  <c r="F10" i="5" s="1"/>
  <c r="W10" i="5" s="1"/>
  <c r="E10" i="7"/>
  <c r="F10" i="7" s="1"/>
  <c r="W10" i="7" s="1"/>
  <c r="W1" i="8"/>
  <c r="T1" i="8"/>
  <c r="W1" i="7"/>
  <c r="T1" i="7"/>
  <c r="W1" i="6"/>
  <c r="T1" i="6"/>
  <c r="W1" i="5"/>
  <c r="T1" i="5"/>
  <c r="W1" i="2"/>
  <c r="T1" i="2"/>
  <c r="E20" i="2" l="1"/>
  <c r="F20" i="2" s="1"/>
  <c r="E19" i="2"/>
  <c r="F19" i="2" s="1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E13" i="5"/>
  <c r="F13" i="5" s="1"/>
  <c r="E12" i="5"/>
  <c r="F12" i="5" s="1"/>
  <c r="E11" i="5"/>
  <c r="F11" i="5" s="1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20" i="8"/>
  <c r="F19" i="8"/>
  <c r="F18" i="8"/>
  <c r="F17" i="8"/>
  <c r="F16" i="8"/>
  <c r="F15" i="8"/>
  <c r="F14" i="8"/>
  <c r="F13" i="8"/>
  <c r="F12" i="8"/>
  <c r="F11" i="8"/>
  <c r="E20" i="8"/>
  <c r="E19" i="8"/>
  <c r="E18" i="8"/>
  <c r="E17" i="8"/>
  <c r="E16" i="8"/>
  <c r="E15" i="8"/>
  <c r="E14" i="8"/>
  <c r="E13" i="8"/>
  <c r="E12" i="8"/>
  <c r="E11" i="8"/>
  <c r="F25" i="8"/>
  <c r="Q23" i="8"/>
  <c r="T20" i="8"/>
  <c r="T19" i="8"/>
  <c r="T18" i="8"/>
  <c r="T17" i="8"/>
  <c r="T16" i="8"/>
  <c r="T15" i="8"/>
  <c r="T14" i="8"/>
  <c r="T13" i="8"/>
  <c r="T12" i="8"/>
  <c r="T11" i="8"/>
  <c r="T8" i="8"/>
  <c r="F25" i="7"/>
  <c r="Q23" i="7"/>
  <c r="T20" i="7"/>
  <c r="T19" i="7"/>
  <c r="T18" i="7"/>
  <c r="T17" i="7"/>
  <c r="T16" i="7"/>
  <c r="T15" i="7"/>
  <c r="T14" i="7"/>
  <c r="T13" i="7"/>
  <c r="T12" i="7"/>
  <c r="T11" i="7"/>
  <c r="T8" i="7"/>
  <c r="F25" i="6"/>
  <c r="Q23" i="6"/>
  <c r="T20" i="6"/>
  <c r="T19" i="6"/>
  <c r="T18" i="6"/>
  <c r="T17" i="6"/>
  <c r="T16" i="6"/>
  <c r="T15" i="6"/>
  <c r="T14" i="6"/>
  <c r="W14" i="6" s="1"/>
  <c r="T13" i="6"/>
  <c r="W13" i="6" s="1"/>
  <c r="T12" i="6"/>
  <c r="T11" i="6"/>
  <c r="T8" i="6"/>
  <c r="F25" i="5"/>
  <c r="Q23" i="5"/>
  <c r="T20" i="5"/>
  <c r="T19" i="5"/>
  <c r="T18" i="5"/>
  <c r="W18" i="5" s="1"/>
  <c r="T17" i="5"/>
  <c r="T16" i="5"/>
  <c r="T15" i="5"/>
  <c r="T14" i="5"/>
  <c r="W14" i="5" s="1"/>
  <c r="T13" i="5"/>
  <c r="T12" i="5"/>
  <c r="T11" i="5"/>
  <c r="T8" i="5"/>
  <c r="T18" i="2"/>
  <c r="T19" i="2"/>
  <c r="T20" i="2"/>
  <c r="T12" i="2"/>
  <c r="T13" i="2"/>
  <c r="T14" i="2"/>
  <c r="T15" i="2"/>
  <c r="T16" i="2"/>
  <c r="T17" i="2"/>
  <c r="T11" i="2"/>
  <c r="F25" i="2"/>
  <c r="Q23" i="2"/>
  <c r="T8" i="2"/>
  <c r="W17" i="6" l="1"/>
  <c r="W18" i="6"/>
  <c r="W11" i="7"/>
  <c r="W19" i="7"/>
  <c r="W20" i="5"/>
  <c r="W16" i="5"/>
  <c r="W12" i="5"/>
  <c r="W19" i="5"/>
  <c r="W19" i="6"/>
  <c r="W15" i="5"/>
  <c r="W11" i="5"/>
  <c r="W11" i="6"/>
  <c r="W15" i="6"/>
  <c r="W13" i="7"/>
  <c r="W17" i="7"/>
  <c r="W12" i="6"/>
  <c r="W16" i="6"/>
  <c r="W20" i="6"/>
  <c r="W15" i="7"/>
  <c r="W13" i="5"/>
  <c r="W17" i="5"/>
  <c r="W12" i="7"/>
  <c r="W14" i="7"/>
  <c r="W16" i="7"/>
  <c r="W18" i="7"/>
  <c r="W20" i="7"/>
  <c r="W12" i="8"/>
  <c r="W16" i="8"/>
  <c r="W14" i="8"/>
  <c r="W18" i="8"/>
  <c r="W20" i="8"/>
  <c r="W11" i="8"/>
  <c r="W15" i="8"/>
  <c r="W19" i="8"/>
  <c r="W13" i="8"/>
  <c r="W17" i="8"/>
  <c r="AD29" i="1"/>
  <c r="W20" i="2"/>
  <c r="W19" i="2"/>
  <c r="K29" i="1"/>
  <c r="S29" i="1"/>
  <c r="E18" i="2" l="1"/>
  <c r="F18" i="2" s="1"/>
  <c r="W18" i="2" s="1"/>
  <c r="E14" i="2"/>
  <c r="F14" i="2" s="1"/>
  <c r="W14" i="2" s="1"/>
  <c r="E11" i="2"/>
  <c r="F11" i="2" s="1"/>
  <c r="W11" i="2" s="1"/>
  <c r="E17" i="2"/>
  <c r="F17" i="2" s="1"/>
  <c r="W17" i="2" s="1"/>
  <c r="E13" i="2"/>
  <c r="F13" i="2" s="1"/>
  <c r="W13" i="2" s="1"/>
  <c r="E15" i="2"/>
  <c r="F15" i="2" s="1"/>
  <c r="W15" i="2" s="1"/>
  <c r="E16" i="2"/>
  <c r="F16" i="2" s="1"/>
  <c r="W16" i="2" s="1"/>
  <c r="E12" i="2"/>
  <c r="F12" i="2" s="1"/>
  <c r="W12" i="2" s="1"/>
  <c r="AQ29" i="1" l="1"/>
</calcChain>
</file>

<file path=xl/sharedStrings.xml><?xml version="1.0" encoding="utf-8"?>
<sst xmlns="http://schemas.openxmlformats.org/spreadsheetml/2006/main" count="672" uniqueCount="99">
  <si>
    <t>施設等利用費請求書（法定代理受領用）</t>
    <rPh sb="10" eb="12">
      <t>ホウテイ</t>
    </rPh>
    <rPh sb="12" eb="14">
      <t>ダイリ</t>
    </rPh>
    <rPh sb="14" eb="16">
      <t>ジュリョウ</t>
    </rPh>
    <rPh sb="16" eb="17">
      <t>ヨウ</t>
    </rPh>
    <phoneticPr fontId="1"/>
  </si>
  <si>
    <t>　私（請求者）は、特定子ども・子育て支援提供者として、子ども・子育て支援法第３０条の１１第３項の規定に基づき、明石市に居住している施設等利用給付認定保護者に代わり、施設等利用費を下記の通り請求します。
　なお、審査及び支払いにあたり、次の事項に同意します。</t>
    <rPh sb="3" eb="6">
      <t>セイキュウシャ</t>
    </rPh>
    <rPh sb="9" eb="11">
      <t>トクテイ</t>
    </rPh>
    <rPh sb="11" eb="12">
      <t>コ</t>
    </rPh>
    <rPh sb="15" eb="17">
      <t>コソダ</t>
    </rPh>
    <rPh sb="18" eb="20">
      <t>シエン</t>
    </rPh>
    <rPh sb="20" eb="23">
      <t>テイキョウシャ</t>
    </rPh>
    <rPh sb="55" eb="57">
      <t>アカシ</t>
    </rPh>
    <rPh sb="57" eb="58">
      <t>シ</t>
    </rPh>
    <rPh sb="59" eb="61">
      <t>キョジュウ</t>
    </rPh>
    <rPh sb="65" eb="68">
      <t>シセツナド</t>
    </rPh>
    <rPh sb="68" eb="70">
      <t>リヨウ</t>
    </rPh>
    <rPh sb="70" eb="72">
      <t>キュウフ</t>
    </rPh>
    <rPh sb="72" eb="74">
      <t>ニンテイ</t>
    </rPh>
    <rPh sb="74" eb="77">
      <t>ホゴシャ</t>
    </rPh>
    <rPh sb="78" eb="79">
      <t>カ</t>
    </rPh>
    <rPh sb="89" eb="90">
      <t>シタ</t>
    </rPh>
    <rPh sb="94" eb="96">
      <t>セイキュウ</t>
    </rPh>
    <rPh sb="107" eb="108">
      <t>オヨ</t>
    </rPh>
    <rPh sb="109" eb="111">
      <t>シハラ</t>
    </rPh>
    <phoneticPr fontId="1"/>
  </si>
  <si>
    <t>１．特定子ども・子育て支援提供者（請求者）</t>
    <rPh sb="17" eb="20">
      <t>セイキュウシャ</t>
    </rPh>
    <phoneticPr fontId="1"/>
  </si>
  <si>
    <t>フリガナ</t>
  </si>
  <si>
    <t>〒</t>
  </si>
  <si>
    <t>施設・事業所名</t>
    <rPh sb="0" eb="2">
      <t>シセツ</t>
    </rPh>
    <rPh sb="3" eb="5">
      <t>ジギョウ</t>
    </rPh>
    <rPh sb="5" eb="6">
      <t>ショ</t>
    </rPh>
    <rPh sb="6" eb="7">
      <t>ナ</t>
    </rPh>
    <phoneticPr fontId="2"/>
  </si>
  <si>
    <t>施設・事業所の
運営団体名</t>
    <rPh sb="0" eb="2">
      <t>シセツ</t>
    </rPh>
    <rPh sb="3" eb="5">
      <t>ジギョウ</t>
    </rPh>
    <rPh sb="5" eb="6">
      <t>ショ</t>
    </rPh>
    <rPh sb="8" eb="10">
      <t>ウンエイ</t>
    </rPh>
    <rPh sb="10" eb="12">
      <t>ダンタイ</t>
    </rPh>
    <rPh sb="12" eb="13">
      <t>ナ</t>
    </rPh>
    <phoneticPr fontId="2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</si>
  <si>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</si>
  <si>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</si>
  <si>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</si>
  <si>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</si>
  <si>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別紙「施設等利用費請求金額内訳書」のとおり</t>
    <rPh sb="0" eb="2">
      <t>ベッシ</t>
    </rPh>
    <rPh sb="3" eb="6">
      <t>シセツナド</t>
    </rPh>
    <rPh sb="6" eb="8">
      <t>リヨウ</t>
    </rPh>
    <rPh sb="8" eb="9">
      <t>ヒ</t>
    </rPh>
    <rPh sb="9" eb="11">
      <t>セイキュウ</t>
    </rPh>
    <rPh sb="11" eb="12">
      <t>キン</t>
    </rPh>
    <rPh sb="12" eb="13">
      <t>ガク</t>
    </rPh>
    <rPh sb="13" eb="16">
      <t>ウチワケショ</t>
    </rPh>
    <phoneticPr fontId="1"/>
  </si>
  <si>
    <t>☐</t>
  </si>
  <si>
    <t>【</t>
    <phoneticPr fontId="3"/>
  </si>
  <si>
    <t>１．実際の利用状況等について、明石市から施設等利用給付認定保護者に確認すること。</t>
    <rPh sb="7" eb="9">
      <t>ジョウキョウ</t>
    </rPh>
    <rPh sb="9" eb="10">
      <t>ナド</t>
    </rPh>
    <rPh sb="15" eb="18">
      <t>アカシシ</t>
    </rPh>
    <phoneticPr fontId="1"/>
  </si>
  <si>
    <t>２．利用料の請求・支払い状況等について、明石市から施設等利用給付認定保護者に確認すること。</t>
    <rPh sb="2" eb="5">
      <t>リヨウリョウ</t>
    </rPh>
    <rPh sb="6" eb="8">
      <t>セイキュウ</t>
    </rPh>
    <rPh sb="9" eb="11">
      <t>シハラ</t>
    </rPh>
    <rPh sb="12" eb="14">
      <t>ジョウキョウ</t>
    </rPh>
    <rPh sb="14" eb="15">
      <t>トウ</t>
    </rPh>
    <rPh sb="20" eb="22">
      <t>アカシ</t>
    </rPh>
    <rPh sb="22" eb="23">
      <t>シ</t>
    </rPh>
    <phoneticPr fontId="1"/>
  </si>
  <si>
    <t>３．明石市からの要請・質問等に対応すること。</t>
    <rPh sb="2" eb="5">
      <t>アカシシ</t>
    </rPh>
    <rPh sb="8" eb="10">
      <t>ヨウセイ</t>
    </rPh>
    <rPh sb="11" eb="13">
      <t>シツモン</t>
    </rPh>
    <rPh sb="13" eb="14">
      <t>ナド</t>
    </rPh>
    <rPh sb="15" eb="17">
      <t>タイオウ</t>
    </rPh>
    <phoneticPr fontId="1"/>
  </si>
  <si>
    <t>日</t>
    <rPh sb="0" eb="1">
      <t>ニチ</t>
    </rPh>
    <phoneticPr fontId="3"/>
  </si>
  <si>
    <t>２．特定子ども・子育て支援施設・事業所</t>
    <rPh sb="13" eb="15">
      <t>シセツ</t>
    </rPh>
    <rPh sb="16" eb="19">
      <t>ジギョウショ</t>
    </rPh>
    <phoneticPr fontId="1"/>
  </si>
  <si>
    <t>３．施設等利用費請求金額</t>
    <rPh sb="2" eb="5">
      <t>シセツナド</t>
    </rPh>
    <rPh sb="5" eb="7">
      <t>リヨウ</t>
    </rPh>
    <rPh sb="7" eb="8">
      <t>ヒ</t>
    </rPh>
    <rPh sb="8" eb="10">
      <t>セイキュウ</t>
    </rPh>
    <rPh sb="10" eb="12">
      <t>キンガク</t>
    </rPh>
    <phoneticPr fontId="1"/>
  </si>
  <si>
    <t>４．施設等利用費請求金額の内訳</t>
    <rPh sb="2" eb="5">
      <t>シセツナド</t>
    </rPh>
    <rPh sb="5" eb="7">
      <t>リヨウ</t>
    </rPh>
    <rPh sb="7" eb="8">
      <t>ヒ</t>
    </rPh>
    <rPh sb="8" eb="10">
      <t>セイキュウ</t>
    </rPh>
    <rPh sb="10" eb="12">
      <t>キンガク</t>
    </rPh>
    <rPh sb="13" eb="15">
      <t>ウチワケ</t>
    </rPh>
    <phoneticPr fontId="1"/>
  </si>
  <si>
    <t>預金種目</t>
    <rPh sb="0" eb="2">
      <t>ヨキン</t>
    </rPh>
    <rPh sb="2" eb="4">
      <t>シュモク</t>
    </rPh>
    <phoneticPr fontId="5"/>
  </si>
  <si>
    <t>□ 当座</t>
  </si>
  <si>
    <t>(　　 　)</t>
    <phoneticPr fontId="5"/>
  </si>
  <si>
    <t>口座番号</t>
    <rPh sb="0" eb="2">
      <t>コウザ</t>
    </rPh>
    <rPh sb="2" eb="4">
      <t>バンゴウ</t>
    </rPh>
    <phoneticPr fontId="5"/>
  </si>
  <si>
    <t>５．振込先(※１)</t>
    <rPh sb="2" eb="4">
      <t>フリコミ</t>
    </rPh>
    <rPh sb="4" eb="5">
      <t>サキ</t>
    </rPh>
    <phoneticPr fontId="2"/>
  </si>
  <si>
    <t>人</t>
    <rPh sb="0" eb="1">
      <t>ニン</t>
    </rPh>
    <phoneticPr fontId="1"/>
  </si>
  <si>
    <t>請求する年月分</t>
    <rPh sb="0" eb="2">
      <t>セイキュウ</t>
    </rPh>
    <rPh sb="4" eb="6">
      <t>ネンゲツ</t>
    </rPh>
    <rPh sb="6" eb="7">
      <t>ブン</t>
    </rPh>
    <phoneticPr fontId="1"/>
  </si>
  <si>
    <t>電話</t>
    <rPh sb="0" eb="2">
      <t>デンワ</t>
    </rPh>
    <phoneticPr fontId="1"/>
  </si>
  <si>
    <t>請求日</t>
    <rPh sb="0" eb="2">
      <t>セイキュウ</t>
    </rPh>
    <rPh sb="2" eb="3">
      <t>ビ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</si>
  <si>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</si>
  <si>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</si>
  <si>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特定子ども・子育て支援提供者氏名
（請求者）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4">
      <t>シャ</t>
    </rPh>
    <rPh sb="14" eb="16">
      <t>シメイ</t>
    </rPh>
    <rPh sb="18" eb="21">
      <t>セイキュウシャ</t>
    </rPh>
    <phoneticPr fontId="2"/>
  </si>
  <si>
    <t>請求者の
所属団体</t>
    <rPh sb="0" eb="3">
      <t>セイキュウシャ</t>
    </rPh>
    <rPh sb="5" eb="7">
      <t>ショゾク</t>
    </rPh>
    <rPh sb="7" eb="9">
      <t>ダンタイ</t>
    </rPh>
    <phoneticPr fontId="2"/>
  </si>
  <si>
    <t>請求者の
役職名等</t>
    <phoneticPr fontId="3"/>
  </si>
  <si>
    <t>月分】</t>
    <rPh sb="0" eb="1">
      <t>ガツ</t>
    </rPh>
    <rPh sb="1" eb="2">
      <t>ブン</t>
    </rPh>
    <phoneticPr fontId="1"/>
  </si>
  <si>
    <t>□本店</t>
  </si>
  <si>
    <t>□出張所</t>
  </si>
  <si>
    <t>□信用金庫</t>
  </si>
  <si>
    <t>□銀行</t>
  </si>
  <si>
    <t>□信用組合</t>
  </si>
  <si>
    <t>口座名義(カナ)</t>
    <phoneticPr fontId="3"/>
  </si>
  <si>
    <t>※１　請求者と口座名義が異なる振込先を指定する場合は、本市指定の委任状を提出してください</t>
    <phoneticPr fontId="3"/>
  </si>
  <si>
    <t>請求人数</t>
    <rPh sb="0" eb="2">
      <t>セイキュウ</t>
    </rPh>
    <rPh sb="2" eb="4">
      <t>ニンズウ</t>
    </rPh>
    <phoneticPr fontId="1"/>
  </si>
  <si>
    <t>施設名</t>
    <rPh sb="0" eb="2">
      <t>シセツ</t>
    </rPh>
    <rPh sb="2" eb="3">
      <t>メイ</t>
    </rPh>
    <phoneticPr fontId="8"/>
  </si>
  <si>
    <t>№</t>
    <phoneticPr fontId="7"/>
  </si>
  <si>
    <t>生年月日</t>
    <rPh sb="0" eb="2">
      <t>セイネン</t>
    </rPh>
    <rPh sb="2" eb="4">
      <t>ガッピ</t>
    </rPh>
    <phoneticPr fontId="7"/>
  </si>
  <si>
    <t>特定子ども・子育て支援の提供証明書（市町村提出用）兼　施設等利用費請求金額内訳書</t>
    <rPh sb="14" eb="17">
      <t>ショウメイショ</t>
    </rPh>
    <rPh sb="18" eb="21">
      <t>シチョウソン</t>
    </rPh>
    <rPh sb="21" eb="24">
      <t>テイシュツヨウ</t>
    </rPh>
    <rPh sb="25" eb="26">
      <t>ケン</t>
    </rPh>
    <rPh sb="27" eb="29">
      <t>シセツ</t>
    </rPh>
    <rPh sb="29" eb="30">
      <t>トウ</t>
    </rPh>
    <rPh sb="30" eb="32">
      <t>リヨウ</t>
    </rPh>
    <rPh sb="32" eb="33">
      <t>ヒ</t>
    </rPh>
    <rPh sb="33" eb="35">
      <t>セイキュウ</t>
    </rPh>
    <rPh sb="35" eb="37">
      <t>キンガク</t>
    </rPh>
    <rPh sb="37" eb="39">
      <t>ウチワケ</t>
    </rPh>
    <rPh sb="39" eb="40">
      <t>ショ</t>
    </rPh>
    <phoneticPr fontId="7"/>
  </si>
  <si>
    <t>フリガナ</t>
    <phoneticPr fontId="7"/>
  </si>
  <si>
    <t>認定種別</t>
    <rPh sb="0" eb="2">
      <t>ニンテイ</t>
    </rPh>
    <rPh sb="2" eb="4">
      <t>シュベツ</t>
    </rPh>
    <phoneticPr fontId="3"/>
  </si>
  <si>
    <t>新２号</t>
    <rPh sb="0" eb="1">
      <t>シン</t>
    </rPh>
    <rPh sb="2" eb="3">
      <t>ゴウ</t>
    </rPh>
    <phoneticPr fontId="3"/>
  </si>
  <si>
    <t>新３号</t>
    <rPh sb="0" eb="1">
      <t>シン</t>
    </rPh>
    <rPh sb="2" eb="3">
      <t>ゴウ</t>
    </rPh>
    <phoneticPr fontId="3"/>
  </si>
  <si>
    <t>無償化の上限金額</t>
    <rPh sb="0" eb="3">
      <t>ムショウカ</t>
    </rPh>
    <rPh sb="4" eb="6">
      <t>ジョウゲン</t>
    </rPh>
    <rPh sb="6" eb="8">
      <t>キンガク</t>
    </rPh>
    <phoneticPr fontId="3"/>
  </si>
  <si>
    <t>対象年度</t>
    <rPh sb="0" eb="2">
      <t>タイショウ</t>
    </rPh>
    <rPh sb="2" eb="4">
      <t>ネンド</t>
    </rPh>
    <phoneticPr fontId="3"/>
  </si>
  <si>
    <t>ｸﾗｽ基準</t>
    <rPh sb="3" eb="5">
      <t>キジュン</t>
    </rPh>
    <phoneticPr fontId="3"/>
  </si>
  <si>
    <t>クラス</t>
    <phoneticPr fontId="3"/>
  </si>
  <si>
    <t>預かり保育の提供期間、及び提供日数</t>
    <rPh sb="0" eb="1">
      <t>アズ</t>
    </rPh>
    <rPh sb="3" eb="5">
      <t>ホイク</t>
    </rPh>
    <rPh sb="6" eb="8">
      <t>テイキョウ</t>
    </rPh>
    <rPh sb="8" eb="10">
      <t>キカン</t>
    </rPh>
    <rPh sb="11" eb="12">
      <t>オヨ</t>
    </rPh>
    <rPh sb="13" eb="15">
      <t>テイキョウ</t>
    </rPh>
    <rPh sb="15" eb="17">
      <t>ニッスウ</t>
    </rPh>
    <phoneticPr fontId="3"/>
  </si>
  <si>
    <t>日～</t>
    <rPh sb="0" eb="1">
      <t>ニチ</t>
    </rPh>
    <phoneticPr fontId="3"/>
  </si>
  <si>
    <t>提供日数</t>
    <rPh sb="0" eb="2">
      <t>テイキョウ</t>
    </rPh>
    <rPh sb="2" eb="4">
      <t>ニッスウ</t>
    </rPh>
    <phoneticPr fontId="3"/>
  </si>
  <si>
    <t>うち</t>
    <phoneticPr fontId="3"/>
  </si>
  <si>
    <t>認定子ども</t>
    <rPh sb="0" eb="2">
      <t>ニンテイ</t>
    </rPh>
    <rPh sb="2" eb="3">
      <t>コ</t>
    </rPh>
    <phoneticPr fontId="7"/>
  </si>
  <si>
    <t>氏　名</t>
    <rPh sb="0" eb="1">
      <t>シ</t>
    </rPh>
    <rPh sb="2" eb="3">
      <t>ナ</t>
    </rPh>
    <phoneticPr fontId="7"/>
  </si>
  <si>
    <t>無償化の１日単価</t>
    <rPh sb="0" eb="3">
      <t>ムショウカ</t>
    </rPh>
    <rPh sb="5" eb="6">
      <t>ニチ</t>
    </rPh>
    <rPh sb="6" eb="8">
      <t>タンカ</t>
    </rPh>
    <phoneticPr fontId="3"/>
  </si>
  <si>
    <t>１日あたり</t>
    <rPh sb="1" eb="2">
      <t>ニチ</t>
    </rPh>
    <phoneticPr fontId="3"/>
  </si>
  <si>
    <t>～</t>
    <phoneticPr fontId="3"/>
  </si>
  <si>
    <t>提供期間(※１)</t>
    <rPh sb="0" eb="2">
      <t>テイキョウ</t>
    </rPh>
    <rPh sb="2" eb="4">
      <t>キカン</t>
    </rPh>
    <phoneticPr fontId="3"/>
  </si>
  <si>
    <t>預かり保育料
(Ａ)</t>
    <rPh sb="0" eb="1">
      <t>アズ</t>
    </rPh>
    <rPh sb="3" eb="5">
      <t>ホイク</t>
    </rPh>
    <rPh sb="5" eb="6">
      <t>リョウ</t>
    </rPh>
    <phoneticPr fontId="3"/>
  </si>
  <si>
    <t>円</t>
  </si>
  <si>
    <t>例</t>
    <rPh sb="0" eb="1">
      <t>レイ</t>
    </rPh>
    <phoneticPr fontId="3"/>
  </si>
  <si>
    <r>
      <t>請求額（ＡとＢの低い方）</t>
    </r>
    <r>
      <rPr>
        <b/>
        <sz val="10"/>
        <color rgb="FFFF0000"/>
        <rFont val="ＭＳ 明朝"/>
        <family val="1"/>
        <charset val="128"/>
      </rPr>
      <t>※２</t>
    </r>
    <rPh sb="8" eb="9">
      <t>ヒク</t>
    </rPh>
    <rPh sb="10" eb="11">
      <t>ホウ</t>
    </rPh>
    <phoneticPr fontId="3"/>
  </si>
  <si>
    <r>
      <t xml:space="preserve">預かり保育の
提供時間帯 </t>
    </r>
    <r>
      <rPr>
        <b/>
        <sz val="10"/>
        <color rgb="FFFF0000"/>
        <rFont val="ＭＳ 明朝"/>
        <family val="1"/>
        <charset val="128"/>
      </rPr>
      <t>※１</t>
    </r>
    <rPh sb="0" eb="1">
      <t>アズ</t>
    </rPh>
    <rPh sb="3" eb="5">
      <t>ホイク</t>
    </rPh>
    <rPh sb="7" eb="9">
      <t>テイキョウ</t>
    </rPh>
    <rPh sb="9" eb="12">
      <t>ジカンタイ</t>
    </rPh>
    <phoneticPr fontId="3"/>
  </si>
  <si>
    <t>明石　太郎</t>
    <rPh sb="0" eb="2">
      <t>アカシ</t>
    </rPh>
    <rPh sb="3" eb="5">
      <t>タロウ</t>
    </rPh>
    <phoneticPr fontId="3"/>
  </si>
  <si>
    <t>アカシ　タロウ</t>
    <phoneticPr fontId="3"/>
  </si>
  <si>
    <t>設置者（法人）の名称</t>
    <rPh sb="0" eb="3">
      <t>セッチシャ</t>
    </rPh>
    <rPh sb="4" eb="6">
      <t>ホウジン</t>
    </rPh>
    <rPh sb="8" eb="10">
      <t>メイショウ</t>
    </rPh>
    <phoneticPr fontId="8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</si>
  <si>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</si>
  <si>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代表者　職・氏名</t>
    <rPh sb="0" eb="3">
      <t>ダイヒョウシャ</t>
    </rPh>
    <rPh sb="4" eb="5">
      <t>ショク</t>
    </rPh>
    <rPh sb="6" eb="8">
      <t>シメイ</t>
    </rPh>
    <phoneticPr fontId="3"/>
  </si>
  <si>
    <t>上記のとおり認定子どもに対し、特定子ども・子育て支援を提供したことを証明します。</t>
    <rPh sb="0" eb="2">
      <t>ジョウキ</t>
    </rPh>
    <rPh sb="6" eb="8">
      <t>ニンテイ</t>
    </rPh>
    <rPh sb="8" eb="9">
      <t>コ</t>
    </rPh>
    <rPh sb="12" eb="13">
      <t>タイ</t>
    </rPh>
    <rPh sb="15" eb="17">
      <t>トクテイ</t>
    </rPh>
    <rPh sb="17" eb="18">
      <t>コ</t>
    </rPh>
    <rPh sb="21" eb="23">
      <t>コソダ</t>
    </rPh>
    <rPh sb="24" eb="26">
      <t>シエン</t>
    </rPh>
    <rPh sb="27" eb="29">
      <t>テイキョウ</t>
    </rPh>
    <rPh sb="34" eb="36">
      <t>ショウメイ</t>
    </rPh>
    <phoneticPr fontId="3"/>
  </si>
  <si>
    <t>人</t>
    <rPh sb="0" eb="1">
      <t>ニン</t>
    </rPh>
    <phoneticPr fontId="3"/>
  </si>
  <si>
    <t>請求対象　計</t>
    <rPh sb="0" eb="2">
      <t>セイキュウ</t>
    </rPh>
    <rPh sb="2" eb="4">
      <t>タイショウ</t>
    </rPh>
    <rPh sb="5" eb="6">
      <t>ケイ</t>
    </rPh>
    <phoneticPr fontId="3"/>
  </si>
  <si>
    <t>(宛先)明石市長</t>
    <phoneticPr fontId="1"/>
  </si>
  <si>
    <t>(宛先)明石市長</t>
    <phoneticPr fontId="7"/>
  </si>
  <si>
    <t>金
融
機
関
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3"/>
  </si>
  <si>
    <t>支
店
名</t>
    <rPh sb="0" eb="1">
      <t>シ</t>
    </rPh>
    <rPh sb="2" eb="3">
      <t>テン</t>
    </rPh>
    <rPh sb="4" eb="5">
      <t>メイ</t>
    </rPh>
    <phoneticPr fontId="3"/>
  </si>
  <si>
    <t>年度初めに記載↓</t>
    <rPh sb="0" eb="2">
      <t>ネンド</t>
    </rPh>
    <rPh sb="2" eb="3">
      <t>ハジ</t>
    </rPh>
    <rPh sb="5" eb="7">
      <t>キサイ</t>
    </rPh>
    <phoneticPr fontId="3"/>
  </si>
  <si>
    <t>制度に合わせて記載↓</t>
    <rPh sb="0" eb="2">
      <t>セイド</t>
    </rPh>
    <rPh sb="3" eb="4">
      <t>ア</t>
    </rPh>
    <rPh sb="7" eb="9">
      <t>キサイ</t>
    </rPh>
    <phoneticPr fontId="3"/>
  </si>
  <si>
    <t>□農協</t>
  </si>
  <si>
    <t>□支店</t>
  </si>
  <si>
    <t>□ 普通</t>
  </si>
  <si>
    <t>幼稚園・認定こども園・特別支援学校幼稚部が施設等利用給付認定保護者に代わって</t>
    <rPh sb="0" eb="3">
      <t>ヨウチエン</t>
    </rPh>
    <rPh sb="4" eb="6">
      <t>ニンテイ</t>
    </rPh>
    <rPh sb="9" eb="10">
      <t>エン</t>
    </rPh>
    <rPh sb="11" eb="13">
      <t>トクベツ</t>
    </rPh>
    <rPh sb="13" eb="15">
      <t>シエン</t>
    </rPh>
    <rPh sb="15" eb="17">
      <t>ガッコウ</t>
    </rPh>
    <rPh sb="17" eb="20">
      <t>ヨウチブ</t>
    </rPh>
    <rPh sb="19" eb="20">
      <t>ブ</t>
    </rPh>
    <rPh sb="21" eb="24">
      <t>シセツナド</t>
    </rPh>
    <rPh sb="24" eb="26">
      <t>リヨウ</t>
    </rPh>
    <rPh sb="26" eb="28">
      <t>キュウフ</t>
    </rPh>
    <rPh sb="28" eb="30">
      <t>ニンテイ</t>
    </rPh>
    <rPh sb="30" eb="33">
      <t>ホゴシャ</t>
    </rPh>
    <rPh sb="34" eb="35">
      <t>カ</t>
    </rPh>
    <phoneticPr fontId="1"/>
  </si>
  <si>
    <t>預かり保育事業の施設等利用費を代理受領する場合</t>
    <rPh sb="0" eb="1">
      <t>アズ</t>
    </rPh>
    <rPh sb="3" eb="5">
      <t>ホイク</t>
    </rPh>
    <rPh sb="5" eb="7">
      <t>ジギョウ</t>
    </rPh>
    <rPh sb="8" eb="10">
      <t>シセツ</t>
    </rPh>
    <rPh sb="10" eb="11">
      <t>トウ</t>
    </rPh>
    <rPh sb="11" eb="13">
      <t>リヨウ</t>
    </rPh>
    <rPh sb="13" eb="14">
      <t>ヒ</t>
    </rPh>
    <rPh sb="15" eb="17">
      <t>ダイリ</t>
    </rPh>
    <rPh sb="17" eb="19">
      <t>ジュリョウ</t>
    </rPh>
    <rPh sb="21" eb="23">
      <t>バアイ</t>
    </rPh>
    <phoneticPr fontId="1"/>
  </si>
  <si>
    <t>※１</t>
    <phoneticPr fontId="8"/>
  </si>
  <si>
    <t>※２</t>
    <phoneticPr fontId="3"/>
  </si>
  <si>
    <t>提供期間および提供時間帯は、標準的な利用時間帯（利用契約上の時間等）の記載でも可</t>
    <phoneticPr fontId="3"/>
  </si>
  <si>
    <r>
      <t xml:space="preserve">施設所在地
</t>
    </r>
    <r>
      <rPr>
        <sz val="8"/>
        <color theme="1"/>
        <rFont val="ＭＳ Ｐ明朝"/>
        <family val="1"/>
        <charset val="128"/>
      </rPr>
      <t>明石市以外の
場合のみ記入</t>
    </r>
    <rPh sb="0" eb="2">
      <t>シセツ</t>
    </rPh>
    <rPh sb="2" eb="5">
      <t>ショザイチ</t>
    </rPh>
    <rPh sb="6" eb="8">
      <t>アカシ</t>
    </rPh>
    <rPh sb="9" eb="11">
      <t>イガイ</t>
    </rPh>
    <phoneticPr fontId="2"/>
  </si>
  <si>
    <t>団体所在地</t>
    <rPh sb="0" eb="2">
      <t>ダンタイ</t>
    </rPh>
    <rPh sb="2" eb="5">
      <t>ショザイチ</t>
    </rPh>
    <phoneticPr fontId="2"/>
  </si>
  <si>
    <t>←請求日を入力してください</t>
    <rPh sb="1" eb="3">
      <t>セイキュウ</t>
    </rPh>
    <rPh sb="3" eb="4">
      <t>ビ</t>
    </rPh>
    <rPh sb="5" eb="7">
      <t>ニュウリョク</t>
    </rPh>
    <phoneticPr fontId="3"/>
  </si>
  <si>
    <t>←毎月10日頃までに前月分をご提出ください
　（例：4月分は5月10日までに提出）</t>
    <rPh sb="1" eb="3">
      <t>マイツキ</t>
    </rPh>
    <rPh sb="5" eb="6">
      <t>ニチ</t>
    </rPh>
    <rPh sb="6" eb="7">
      <t>ゴロ</t>
    </rPh>
    <rPh sb="10" eb="13">
      <t>ゼンゲツブン</t>
    </rPh>
    <rPh sb="15" eb="17">
      <t>テイシュツ</t>
    </rPh>
    <phoneticPr fontId="3"/>
  </si>
  <si>
    <r>
      <t xml:space="preserve">提　出　先
明石市こども育成室　利用担当
</t>
    </r>
    <r>
      <rPr>
        <b/>
        <u/>
        <sz val="10"/>
        <color rgb="FF0000FF"/>
        <rFont val="ＭＳ 明朝"/>
        <family val="1"/>
        <charset val="128"/>
      </rPr>
      <t>koriyou2@city.akashi.lg.jp</t>
    </r>
    <rPh sb="0" eb="1">
      <t>テイ</t>
    </rPh>
    <rPh sb="2" eb="3">
      <t>デ</t>
    </rPh>
    <rPh sb="4" eb="5">
      <t>サキ</t>
    </rPh>
    <rPh sb="6" eb="9">
      <t>アカシシ</t>
    </rPh>
    <rPh sb="12" eb="14">
      <t>イクセイ</t>
    </rPh>
    <rPh sb="14" eb="15">
      <t>シツ</t>
    </rPh>
    <rPh sb="16" eb="18">
      <t>リヨウ</t>
    </rPh>
    <rPh sb="18" eb="20">
      <t>タントウ</t>
    </rPh>
    <phoneticPr fontId="3"/>
  </si>
  <si>
    <t>令和６年度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</si>
</sst>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;[Red]\▲#,##0"/>
    <numFmt numFmtId="177" formatCode="[DBNum3]0_ "/>
    <numFmt numFmtId="178" formatCode="[DBNum3]&quot;令和&quot;0_ "/>
    <numFmt numFmtId="179" formatCode="[DBNum3]#,##0;[Red][DBNum3]\▲#,##0"/>
    <numFmt numFmtId="180" formatCode="yyyy&quot;年&quot;m&quot;月&quot;d&quot;日&quot;;@"/>
    <numFmt numFmtId="181" formatCode="#,##0&quot;円&quot;;[Red]\▲#,##0&quot;円&quot;"/>
    <numFmt numFmtId="182" formatCode="yyyy/m/d;@"/>
    <numFmt numFmtId="183" formatCode="[DBNum3]0&quot;歳&quot;"/>
    <numFmt numFmtId="184" formatCode="[DBNum3]0"/>
    <numFmt numFmtId="185" formatCode="hh:mm;@"/>
    <numFmt numFmtId="186" formatCode="[DBNum3]yyyy&quot;年&quot;m&quot;月&quot;d&quot;日&quot;;@"/>
    <numFmt numFmtId="187" formatCode="[DBNum3]0&quot;枚目/&quot;;[DBNum3]&quot;▲&quot;0&quot;枚目/&quot;;[DBNum3]&quot;枚目/&quot;"/>
    <numFmt numFmtId="188" formatCode="[DBNum3]0&quot;枚のうち&quot;;[DBNum3]&quot;▲&quot;0&quot;枚のうち&quot;;[DBNum3]&quot;　　枚のうち&quot;"/>
  </numFmts>
  <fonts count="32">
    <font>
      <sz val="10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0"/>
      <color rgb="FFFA7D00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FF000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9"/>
      <color rgb="FFFF0000"/>
      <name val="Meiryo UI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UD デジタル 教科書体 NP-B"/>
      <family val="1"/>
      <charset val="128"/>
    </font>
    <font>
      <sz val="10"/>
      <color rgb="FFFF0000"/>
      <name val="ＭＳ ゴシック"/>
      <family val="3"/>
      <charset val="128"/>
    </font>
    <font>
      <b/>
      <u/>
      <sz val="10"/>
      <color rgb="FF0000FF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DDDDD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20" fillId="0" borderId="0"/>
  </cellStyleXfs>
  <cellXfs count="309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NumberFormat="1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 shrinkToFit="1"/>
    </xf>
    <xf numFmtId="0" fontId="21" fillId="0" borderId="0" xfId="0" applyFont="1" applyFill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shrinkToFit="1"/>
    </xf>
    <xf numFmtId="0" fontId="6" fillId="0" borderId="0" xfId="1" applyFont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21" fillId="0" borderId="51" xfId="0" applyFont="1" applyBorder="1" applyAlignment="1" applyProtection="1">
      <alignment horizontal="center" vertical="center" shrinkToFit="1"/>
    </xf>
    <xf numFmtId="0" fontId="21" fillId="0" borderId="52" xfId="0" applyFont="1" applyBorder="1" applyAlignment="1" applyProtection="1">
      <alignment horizontal="centerContinuous" vertical="center" shrinkToFit="1"/>
    </xf>
    <xf numFmtId="0" fontId="21" fillId="0" borderId="53" xfId="0" applyFont="1" applyBorder="1" applyAlignment="1" applyProtection="1">
      <alignment horizontal="center" vertical="center" shrinkToFit="1"/>
    </xf>
    <xf numFmtId="0" fontId="21" fillId="0" borderId="54" xfId="0" applyFont="1" applyBorder="1" applyAlignment="1" applyProtection="1">
      <alignment horizontal="center" vertical="center" shrinkToFit="1"/>
    </xf>
    <xf numFmtId="0" fontId="21" fillId="0" borderId="55" xfId="0" applyFont="1" applyBorder="1" applyAlignment="1" applyProtection="1">
      <alignment horizontal="centerContinuous" vertical="center" shrinkToFit="1"/>
    </xf>
    <xf numFmtId="0" fontId="21" fillId="0" borderId="56" xfId="0" applyFont="1" applyBorder="1" applyAlignment="1" applyProtection="1">
      <alignment horizontal="centerContinuous" vertical="center" shrinkToFit="1"/>
    </xf>
    <xf numFmtId="0" fontId="4" fillId="0" borderId="13" xfId="1" applyFont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 shrinkToFit="1"/>
    </xf>
    <xf numFmtId="0" fontId="19" fillId="0" borderId="0" xfId="1" applyFont="1" applyAlignment="1" applyProtection="1">
      <alignment horizontal="left" vertical="center" indent="1"/>
    </xf>
    <xf numFmtId="0" fontId="4" fillId="3" borderId="58" xfId="1" applyFont="1" applyFill="1" applyBorder="1" applyAlignment="1" applyProtection="1">
      <alignment horizontal="center" vertical="center" shrinkToFit="1"/>
    </xf>
    <xf numFmtId="0" fontId="4" fillId="3" borderId="11" xfId="1" applyFont="1" applyFill="1" applyBorder="1" applyAlignment="1" applyProtection="1">
      <alignment horizontal="center" vertical="center" shrinkToFit="1"/>
    </xf>
    <xf numFmtId="0" fontId="4" fillId="3" borderId="12" xfId="1" applyFont="1" applyFill="1" applyBorder="1" applyAlignment="1" applyProtection="1">
      <alignment horizontal="center" vertical="center" shrinkToFit="1"/>
    </xf>
    <xf numFmtId="0" fontId="4" fillId="0" borderId="0" xfId="1" applyFont="1" applyBorder="1" applyAlignment="1" applyProtection="1">
      <alignment vertical="center"/>
    </xf>
    <xf numFmtId="0" fontId="22" fillId="0" borderId="0" xfId="1" applyFont="1" applyAlignment="1" applyProtection="1">
      <alignment vertical="center"/>
    </xf>
    <xf numFmtId="0" fontId="4" fillId="0" borderId="0" xfId="0" applyFont="1">
      <alignment vertical="center"/>
    </xf>
    <xf numFmtId="0" fontId="4" fillId="0" borderId="59" xfId="1" applyFont="1" applyBorder="1" applyAlignment="1" applyProtection="1">
      <alignment horizontal="center" vertical="center" shrinkToFit="1"/>
    </xf>
    <xf numFmtId="183" fontId="4" fillId="0" borderId="60" xfId="1" applyNumberFormat="1" applyFont="1" applyBorder="1" applyAlignment="1" applyProtection="1">
      <alignment horizontal="center" vertical="center" shrinkToFit="1"/>
    </xf>
    <xf numFmtId="180" fontId="4" fillId="0" borderId="60" xfId="1" applyNumberFormat="1" applyFont="1" applyBorder="1" applyAlignment="1" applyProtection="1">
      <alignment horizontal="center" vertical="center" shrinkToFit="1"/>
    </xf>
    <xf numFmtId="0" fontId="4" fillId="0" borderId="32" xfId="1" applyNumberFormat="1" applyFont="1" applyBorder="1" applyAlignment="1" applyProtection="1">
      <alignment vertical="center" shrinkToFit="1"/>
    </xf>
    <xf numFmtId="0" fontId="4" fillId="0" borderId="33" xfId="1" applyNumberFormat="1" applyFont="1" applyBorder="1" applyAlignment="1" applyProtection="1">
      <alignment vertical="center" shrinkToFit="1"/>
    </xf>
    <xf numFmtId="0" fontId="4" fillId="0" borderId="32" xfId="1" applyNumberFormat="1" applyFont="1" applyBorder="1" applyAlignment="1" applyProtection="1">
      <alignment horizontal="right" vertical="center" shrinkToFit="1"/>
    </xf>
    <xf numFmtId="0" fontId="4" fillId="0" borderId="34" xfId="1" applyNumberFormat="1" applyFont="1" applyBorder="1" applyAlignment="1" applyProtection="1">
      <alignment vertical="center" shrinkToFit="1"/>
    </xf>
    <xf numFmtId="0" fontId="4" fillId="0" borderId="32" xfId="1" applyFont="1" applyBorder="1" applyAlignment="1" applyProtection="1">
      <alignment horizontal="center" vertical="center" shrinkToFit="1"/>
    </xf>
    <xf numFmtId="176" fontId="4" fillId="0" borderId="31" xfId="0" applyNumberFormat="1" applyFont="1" applyBorder="1" applyAlignment="1" applyProtection="1">
      <alignment vertical="center" shrinkToFit="1"/>
    </xf>
    <xf numFmtId="176" fontId="4" fillId="0" borderId="59" xfId="0" applyNumberFormat="1" applyFont="1" applyBorder="1" applyAlignment="1" applyProtection="1">
      <alignment vertical="center" shrinkToFit="1"/>
    </xf>
    <xf numFmtId="0" fontId="24" fillId="0" borderId="0" xfId="1" applyFont="1" applyFill="1" applyBorder="1" applyAlignment="1" applyProtection="1">
      <alignment vertical="center"/>
    </xf>
    <xf numFmtId="0" fontId="24" fillId="0" borderId="0" xfId="1" applyFont="1" applyFill="1" applyBorder="1" applyAlignment="1" applyProtection="1">
      <alignment horizontal="left" vertical="center" indent="1"/>
    </xf>
    <xf numFmtId="0" fontId="4" fillId="0" borderId="45" xfId="1" applyFont="1" applyBorder="1" applyAlignment="1" applyProtection="1">
      <alignment horizontal="left" vertical="center" wrapText="1"/>
      <protection locked="0"/>
    </xf>
    <xf numFmtId="0" fontId="4" fillId="0" borderId="33" xfId="1" applyFont="1" applyBorder="1" applyAlignment="1" applyProtection="1">
      <alignment horizontal="left" vertical="center" wrapText="1"/>
      <protection locked="0"/>
    </xf>
    <xf numFmtId="180" fontId="4" fillId="0" borderId="34" xfId="1" applyNumberFormat="1" applyFont="1" applyBorder="1" applyAlignment="1" applyProtection="1">
      <alignment horizontal="center" vertical="center" shrinkToFit="1"/>
      <protection locked="0"/>
    </xf>
    <xf numFmtId="184" fontId="4" fillId="0" borderId="59" xfId="1" applyNumberFormat="1" applyFont="1" applyBorder="1" applyAlignment="1" applyProtection="1">
      <alignment vertical="center" shrinkToFit="1"/>
      <protection locked="0"/>
    </xf>
    <xf numFmtId="184" fontId="4" fillId="0" borderId="32" xfId="1" applyNumberFormat="1" applyFont="1" applyBorder="1" applyAlignment="1" applyProtection="1">
      <alignment vertical="center" shrinkToFit="1"/>
      <protection locked="0"/>
    </xf>
    <xf numFmtId="184" fontId="4" fillId="0" borderId="32" xfId="1" applyNumberFormat="1" applyFont="1" applyBorder="1" applyAlignment="1" applyProtection="1">
      <alignment horizontal="center" vertical="center" shrinkToFit="1"/>
      <protection locked="0"/>
    </xf>
    <xf numFmtId="185" fontId="4" fillId="0" borderId="59" xfId="1" applyNumberFormat="1" applyFont="1" applyBorder="1" applyAlignment="1" applyProtection="1">
      <alignment horizontal="center" vertical="center" shrinkToFit="1"/>
      <protection locked="0"/>
    </xf>
    <xf numFmtId="185" fontId="4" fillId="0" borderId="34" xfId="1" applyNumberFormat="1" applyFont="1" applyBorder="1" applyAlignment="1" applyProtection="1">
      <alignment horizontal="center" vertical="center" shrinkToFit="1"/>
      <protection locked="0"/>
    </xf>
    <xf numFmtId="176" fontId="4" fillId="0" borderId="31" xfId="0" applyNumberFormat="1" applyFont="1" applyBorder="1" applyAlignment="1" applyProtection="1">
      <alignment vertical="center" shrinkToFit="1"/>
      <protection locked="0"/>
    </xf>
    <xf numFmtId="0" fontId="4" fillId="0" borderId="48" xfId="1" applyFont="1" applyBorder="1" applyAlignment="1" applyProtection="1">
      <alignment horizontal="center" vertical="center" shrinkToFit="1"/>
    </xf>
    <xf numFmtId="0" fontId="4" fillId="0" borderId="44" xfId="1" applyFont="1" applyBorder="1" applyAlignment="1" applyProtection="1">
      <alignment horizontal="left" vertical="center" wrapText="1"/>
      <protection locked="0"/>
    </xf>
    <xf numFmtId="0" fontId="4" fillId="0" borderId="20" xfId="1" applyFont="1" applyBorder="1" applyAlignment="1" applyProtection="1">
      <alignment horizontal="left" vertical="center" wrapText="1"/>
      <protection locked="0"/>
    </xf>
    <xf numFmtId="180" fontId="4" fillId="0" borderId="21" xfId="1" applyNumberFormat="1" applyFont="1" applyBorder="1" applyAlignment="1" applyProtection="1">
      <alignment horizontal="center" vertical="center" shrinkToFit="1"/>
      <protection locked="0"/>
    </xf>
    <xf numFmtId="183" fontId="4" fillId="0" borderId="50" xfId="1" applyNumberFormat="1" applyFont="1" applyBorder="1" applyAlignment="1" applyProtection="1">
      <alignment horizontal="center" vertical="center" shrinkToFit="1"/>
    </xf>
    <xf numFmtId="180" fontId="4" fillId="0" borderId="50" xfId="1" applyNumberFormat="1" applyFont="1" applyBorder="1" applyAlignment="1" applyProtection="1">
      <alignment horizontal="center" vertical="center" shrinkToFit="1"/>
    </xf>
    <xf numFmtId="184" fontId="4" fillId="0" borderId="48" xfId="1" applyNumberFormat="1" applyFont="1" applyBorder="1" applyAlignment="1" applyProtection="1">
      <alignment vertical="center" shrinkToFit="1"/>
      <protection locked="0"/>
    </xf>
    <xf numFmtId="0" fontId="4" fillId="0" borderId="19" xfId="1" applyNumberFormat="1" applyFont="1" applyBorder="1" applyAlignment="1" applyProtection="1">
      <alignment vertical="center" shrinkToFit="1"/>
    </xf>
    <xf numFmtId="184" fontId="4" fillId="0" borderId="19" xfId="1" applyNumberFormat="1" applyFont="1" applyBorder="1" applyAlignment="1" applyProtection="1">
      <alignment vertical="center" shrinkToFit="1"/>
      <protection locked="0"/>
    </xf>
    <xf numFmtId="0" fontId="4" fillId="0" borderId="20" xfId="1" applyNumberFormat="1" applyFont="1" applyBorder="1" applyAlignment="1" applyProtection="1">
      <alignment vertical="center" shrinkToFit="1"/>
    </xf>
    <xf numFmtId="0" fontId="4" fillId="0" borderId="19" xfId="1" applyNumberFormat="1" applyFont="1" applyBorder="1" applyAlignment="1" applyProtection="1">
      <alignment horizontal="right" vertical="center" shrinkToFit="1"/>
    </xf>
    <xf numFmtId="184" fontId="4" fillId="0" borderId="19" xfId="1" applyNumberFormat="1" applyFont="1" applyBorder="1" applyAlignment="1" applyProtection="1">
      <alignment horizontal="center" vertical="center" shrinkToFit="1"/>
      <protection locked="0"/>
    </xf>
    <xf numFmtId="0" fontId="4" fillId="0" borderId="21" xfId="1" applyNumberFormat="1" applyFont="1" applyBorder="1" applyAlignment="1" applyProtection="1">
      <alignment vertical="center" shrinkToFit="1"/>
    </xf>
    <xf numFmtId="185" fontId="4" fillId="0" borderId="48" xfId="1" applyNumberFormat="1" applyFont="1" applyBorder="1" applyAlignment="1" applyProtection="1">
      <alignment horizontal="center" vertical="center" shrinkToFit="1"/>
      <protection locked="0"/>
    </xf>
    <xf numFmtId="0" fontId="4" fillId="0" borderId="19" xfId="1" applyFont="1" applyBorder="1" applyAlignment="1" applyProtection="1">
      <alignment horizontal="center" vertical="center" shrinkToFit="1"/>
    </xf>
    <xf numFmtId="185" fontId="4" fillId="0" borderId="21" xfId="1" applyNumberFormat="1" applyFont="1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vertical="center" shrinkToFit="1"/>
      <protection locked="0"/>
    </xf>
    <xf numFmtId="176" fontId="4" fillId="0" borderId="18" xfId="0" applyNumberFormat="1" applyFont="1" applyBorder="1" applyAlignment="1" applyProtection="1">
      <alignment vertical="center" shrinkToFit="1"/>
    </xf>
    <xf numFmtId="176" fontId="4" fillId="0" borderId="48" xfId="0" applyNumberFormat="1" applyFont="1" applyBorder="1" applyAlignment="1" applyProtection="1">
      <alignment vertical="center" shrinkToFit="1"/>
    </xf>
    <xf numFmtId="0" fontId="4" fillId="0" borderId="61" xfId="1" applyFont="1" applyBorder="1" applyAlignment="1" applyProtection="1">
      <alignment horizontal="left" vertical="center" wrapText="1"/>
      <protection locked="0"/>
    </xf>
    <xf numFmtId="0" fontId="4" fillId="0" borderId="8" xfId="1" applyFont="1" applyBorder="1" applyAlignment="1" applyProtection="1">
      <alignment horizontal="left" vertical="center" wrapText="1"/>
      <protection locked="0"/>
    </xf>
    <xf numFmtId="180" fontId="4" fillId="0" borderId="5" xfId="1" applyNumberFormat="1" applyFont="1" applyBorder="1" applyAlignment="1" applyProtection="1">
      <alignment horizontal="center" vertical="center" shrinkToFit="1"/>
      <protection locked="0"/>
    </xf>
    <xf numFmtId="184" fontId="4" fillId="0" borderId="13" xfId="1" applyNumberFormat="1" applyFont="1" applyBorder="1" applyAlignment="1" applyProtection="1">
      <alignment vertical="center" shrinkToFit="1"/>
      <protection locked="0"/>
    </xf>
    <xf numFmtId="0" fontId="4" fillId="0" borderId="0" xfId="1" applyNumberFormat="1" applyFont="1" applyBorder="1" applyAlignment="1" applyProtection="1">
      <alignment vertical="center" shrinkToFit="1"/>
    </xf>
    <xf numFmtId="184" fontId="4" fillId="0" borderId="0" xfId="1" applyNumberFormat="1" applyFont="1" applyBorder="1" applyAlignment="1" applyProtection="1">
      <alignment vertical="center" shrinkToFit="1"/>
      <protection locked="0"/>
    </xf>
    <xf numFmtId="0" fontId="4" fillId="0" borderId="8" xfId="1" applyNumberFormat="1" applyFont="1" applyBorder="1" applyAlignment="1" applyProtection="1">
      <alignment vertical="center" shrinkToFit="1"/>
    </xf>
    <xf numFmtId="0" fontId="4" fillId="0" borderId="0" xfId="1" applyNumberFormat="1" applyFont="1" applyBorder="1" applyAlignment="1" applyProtection="1">
      <alignment horizontal="right" vertical="center" shrinkToFit="1"/>
    </xf>
    <xf numFmtId="184" fontId="4" fillId="0" borderId="0" xfId="1" applyNumberFormat="1" applyFont="1" applyBorder="1" applyAlignment="1" applyProtection="1">
      <alignment horizontal="center" vertical="center" shrinkToFit="1"/>
      <protection locked="0"/>
    </xf>
    <xf numFmtId="0" fontId="4" fillId="0" borderId="5" xfId="1" applyNumberFormat="1" applyFont="1" applyBorder="1" applyAlignment="1" applyProtection="1">
      <alignment vertical="center" shrinkToFit="1"/>
    </xf>
    <xf numFmtId="185" fontId="4" fillId="0" borderId="13" xfId="1" applyNumberFormat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horizontal="center" vertical="center" shrinkToFit="1"/>
    </xf>
    <xf numFmtId="185" fontId="4" fillId="0" borderId="5" xfId="1" applyNumberFormat="1" applyFont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Border="1" applyAlignment="1" applyProtection="1">
      <alignment vertical="center" shrinkToFit="1"/>
      <protection locked="0"/>
    </xf>
    <xf numFmtId="176" fontId="4" fillId="0" borderId="9" xfId="0" applyNumberFormat="1" applyFont="1" applyBorder="1" applyAlignment="1" applyProtection="1">
      <alignment vertical="center" shrinkToFit="1"/>
    </xf>
    <xf numFmtId="176" fontId="4" fillId="0" borderId="13" xfId="0" applyNumberFormat="1" applyFont="1" applyBorder="1" applyAlignment="1" applyProtection="1">
      <alignment vertical="center" shrinkToFit="1"/>
    </xf>
    <xf numFmtId="0" fontId="22" fillId="0" borderId="0" xfId="0" applyFont="1">
      <alignment vertical="center"/>
    </xf>
    <xf numFmtId="0" fontId="22" fillId="0" borderId="0" xfId="0" applyFont="1" applyBorder="1" applyAlignment="1" applyProtection="1">
      <alignment horizontal="right" vertical="center" shrinkToFit="1"/>
    </xf>
    <xf numFmtId="0" fontId="22" fillId="0" borderId="0" xfId="0" applyFont="1" applyBorder="1" applyAlignment="1" applyProtection="1">
      <alignment vertical="center" shrinkToFit="1"/>
    </xf>
    <xf numFmtId="0" fontId="4" fillId="2" borderId="35" xfId="1" applyFont="1" applyFill="1" applyBorder="1" applyAlignment="1" applyProtection="1">
      <alignment horizontal="center" vertical="center" shrinkToFit="1"/>
    </xf>
    <xf numFmtId="183" fontId="4" fillId="2" borderId="22" xfId="1" applyNumberFormat="1" applyFont="1" applyFill="1" applyBorder="1" applyAlignment="1" applyProtection="1">
      <alignment horizontal="center" vertical="center" shrinkToFit="1"/>
    </xf>
    <xf numFmtId="180" fontId="4" fillId="2" borderId="22" xfId="1" applyNumberFormat="1" applyFont="1" applyFill="1" applyBorder="1" applyAlignment="1" applyProtection="1">
      <alignment horizontal="center" vertical="center" shrinkToFit="1"/>
    </xf>
    <xf numFmtId="0" fontId="4" fillId="2" borderId="36" xfId="1" applyNumberFormat="1" applyFont="1" applyFill="1" applyBorder="1" applyAlignment="1" applyProtection="1">
      <alignment vertical="center" shrinkToFit="1"/>
    </xf>
    <xf numFmtId="0" fontId="4" fillId="2" borderId="39" xfId="1" applyNumberFormat="1" applyFont="1" applyFill="1" applyBorder="1" applyAlignment="1" applyProtection="1">
      <alignment vertical="center" shrinkToFit="1"/>
    </xf>
    <xf numFmtId="0" fontId="4" fillId="2" borderId="36" xfId="1" applyNumberFormat="1" applyFont="1" applyFill="1" applyBorder="1" applyAlignment="1" applyProtection="1">
      <alignment horizontal="right" vertical="center" shrinkToFit="1"/>
    </xf>
    <xf numFmtId="0" fontId="4" fillId="2" borderId="37" xfId="1" applyNumberFormat="1" applyFont="1" applyFill="1" applyBorder="1" applyAlignment="1" applyProtection="1">
      <alignment vertical="center" shrinkToFit="1"/>
    </xf>
    <xf numFmtId="0" fontId="4" fillId="2" borderId="36" xfId="1" applyFont="1" applyFill="1" applyBorder="1" applyAlignment="1" applyProtection="1">
      <alignment horizontal="center" vertical="center" shrinkToFit="1"/>
    </xf>
    <xf numFmtId="176" fontId="4" fillId="2" borderId="47" xfId="0" applyNumberFormat="1" applyFont="1" applyFill="1" applyBorder="1" applyAlignment="1" applyProtection="1">
      <alignment vertical="center" shrinkToFit="1"/>
    </xf>
    <xf numFmtId="176" fontId="4" fillId="2" borderId="35" xfId="0" applyNumberFormat="1" applyFont="1" applyFill="1" applyBorder="1" applyAlignment="1" applyProtection="1">
      <alignment vertical="center" shrinkToFit="1"/>
    </xf>
    <xf numFmtId="183" fontId="4" fillId="0" borderId="46" xfId="1" applyNumberFormat="1" applyFont="1" applyBorder="1" applyAlignment="1" applyProtection="1">
      <alignment horizontal="center" vertical="center" shrinkToFit="1"/>
    </xf>
    <xf numFmtId="180" fontId="4" fillId="0" borderId="46" xfId="1" applyNumberFormat="1" applyFont="1" applyBorder="1" applyAlignment="1" applyProtection="1">
      <alignment horizontal="center" vertical="center" shrinkToFit="1"/>
    </xf>
    <xf numFmtId="176" fontId="16" fillId="0" borderId="48" xfId="0" applyNumberFormat="1" applyFont="1" applyBorder="1" applyAlignment="1" applyProtection="1">
      <alignment vertical="center" shrinkToFit="1"/>
    </xf>
    <xf numFmtId="182" fontId="21" fillId="0" borderId="63" xfId="0" applyNumberFormat="1" applyFont="1" applyBorder="1" applyAlignment="1" applyProtection="1">
      <alignment horizontal="center" vertical="center" shrinkToFit="1"/>
    </xf>
    <xf numFmtId="0" fontId="27" fillId="0" borderId="62" xfId="0" applyFont="1" applyFill="1" applyBorder="1" applyAlignment="1" applyProtection="1">
      <alignment horizontal="center" vertical="center" shrinkToFit="1"/>
      <protection locked="0"/>
    </xf>
    <xf numFmtId="181" fontId="27" fillId="0" borderId="62" xfId="0" applyNumberFormat="1" applyFont="1" applyFill="1" applyBorder="1" applyAlignment="1" applyProtection="1">
      <alignment horizontal="center" vertical="center" shrinkToFit="1"/>
      <protection locked="0"/>
    </xf>
    <xf numFmtId="188" fontId="4" fillId="0" borderId="37" xfId="1" applyNumberFormat="1" applyFont="1" applyBorder="1" applyAlignment="1" applyProtection="1">
      <alignment horizontal="left" vertical="center" shrinkToFit="1"/>
    </xf>
    <xf numFmtId="0" fontId="29" fillId="2" borderId="38" xfId="1" applyFont="1" applyFill="1" applyBorder="1" applyAlignment="1" applyProtection="1">
      <alignment horizontal="left" vertical="center" wrapText="1"/>
    </xf>
    <xf numFmtId="0" fontId="29" fillId="2" borderId="39" xfId="1" applyFont="1" applyFill="1" applyBorder="1" applyAlignment="1" applyProtection="1">
      <alignment horizontal="left" vertical="center" wrapText="1"/>
    </xf>
    <xf numFmtId="180" fontId="29" fillId="2" borderId="37" xfId="1" applyNumberFormat="1" applyFont="1" applyFill="1" applyBorder="1" applyAlignment="1" applyProtection="1">
      <alignment horizontal="center" vertical="center" shrinkToFit="1"/>
    </xf>
    <xf numFmtId="184" fontId="29" fillId="2" borderId="35" xfId="1" applyNumberFormat="1" applyFont="1" applyFill="1" applyBorder="1" applyAlignment="1" applyProtection="1">
      <alignment vertical="center" shrinkToFit="1"/>
    </xf>
    <xf numFmtId="184" fontId="29" fillId="2" borderId="36" xfId="1" applyNumberFormat="1" applyFont="1" applyFill="1" applyBorder="1" applyAlignment="1" applyProtection="1">
      <alignment vertical="center" shrinkToFit="1"/>
    </xf>
    <xf numFmtId="184" fontId="29" fillId="2" borderId="36" xfId="1" applyNumberFormat="1" applyFont="1" applyFill="1" applyBorder="1" applyAlignment="1" applyProtection="1">
      <alignment horizontal="center" vertical="center" shrinkToFit="1"/>
    </xf>
    <xf numFmtId="185" fontId="29" fillId="2" borderId="35" xfId="1" applyNumberFormat="1" applyFont="1" applyFill="1" applyBorder="1" applyAlignment="1" applyProtection="1">
      <alignment horizontal="center" vertical="center" shrinkToFit="1"/>
    </xf>
    <xf numFmtId="185" fontId="29" fillId="2" borderId="37" xfId="1" applyNumberFormat="1" applyFont="1" applyFill="1" applyBorder="1" applyAlignment="1" applyProtection="1">
      <alignment horizontal="center" vertical="center" shrinkToFit="1"/>
    </xf>
    <xf numFmtId="176" fontId="29" fillId="2" borderId="47" xfId="0" applyNumberFormat="1" applyFont="1" applyFill="1" applyBorder="1" applyAlignment="1" applyProtection="1">
      <alignment vertical="center" shrinkToFit="1"/>
    </xf>
    <xf numFmtId="0" fontId="15" fillId="0" borderId="0" xfId="1" applyFont="1" applyFill="1" applyBorder="1" applyAlignment="1" applyProtection="1">
      <alignment horizontal="center" vertical="center" shrinkToFit="1"/>
    </xf>
    <xf numFmtId="0" fontId="15" fillId="0" borderId="0" xfId="1" applyFont="1" applyFill="1" applyBorder="1" applyAlignment="1" applyProtection="1">
      <alignment horizontal="center" vertical="top" shrinkToFit="1"/>
    </xf>
    <xf numFmtId="0" fontId="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shrinkToFit="1"/>
    </xf>
    <xf numFmtId="0" fontId="4" fillId="3" borderId="25" xfId="0" applyFont="1" applyFill="1" applyBorder="1" applyAlignment="1" applyProtection="1">
      <alignment horizontal="center" vertical="center" shrinkToFit="1"/>
    </xf>
    <xf numFmtId="177" fontId="28" fillId="0" borderId="47" xfId="0" applyNumberFormat="1" applyFont="1" applyBorder="1" applyAlignment="1" applyProtection="1">
      <alignment horizontal="right" vertical="center" shrinkToFit="1"/>
    </xf>
    <xf numFmtId="177" fontId="28" fillId="0" borderId="36" xfId="0" applyNumberFormat="1" applyFont="1" applyBorder="1" applyAlignment="1" applyProtection="1">
      <alignment horizontal="right" vertical="center" shrinkToFit="1"/>
    </xf>
    <xf numFmtId="0" fontId="10" fillId="0" borderId="42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wrapText="1" shrinkToFit="1"/>
      <protection locked="0"/>
    </xf>
    <xf numFmtId="0" fontId="10" fillId="0" borderId="2" xfId="0" applyFont="1" applyBorder="1" applyAlignment="1" applyProtection="1">
      <alignment horizontal="left" vertical="center" wrapText="1" shrinkToFit="1"/>
      <protection locked="0"/>
    </xf>
    <xf numFmtId="0" fontId="10" fillId="0" borderId="14" xfId="0" applyFont="1" applyBorder="1" applyAlignment="1" applyProtection="1">
      <alignment horizontal="left" vertical="center" wrapText="1" shrinkToFit="1"/>
      <protection locked="0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9" fillId="0" borderId="26" xfId="0" applyFont="1" applyBorder="1" applyAlignment="1" applyProtection="1">
      <alignment horizontal="left" vertical="center" shrinkToFit="1"/>
      <protection locked="0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 shrinkToFit="1"/>
    </xf>
    <xf numFmtId="0" fontId="4" fillId="2" borderId="36" xfId="0" applyFont="1" applyFill="1" applyBorder="1" applyAlignment="1" applyProtection="1">
      <alignment horizontal="center" vertical="center" shrinkToFit="1"/>
    </xf>
    <xf numFmtId="0" fontId="4" fillId="2" borderId="39" xfId="0" applyFont="1" applyFill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horizontal="right" shrinkToFit="1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left" vertical="center" shrinkToFit="1"/>
      <protection locked="0"/>
    </xf>
    <xf numFmtId="0" fontId="10" fillId="3" borderId="42" xfId="0" applyFont="1" applyFill="1" applyBorder="1" applyAlignment="1" applyProtection="1">
      <alignment horizontal="center" vertical="center" wrapText="1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41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left" vertical="center" wrapText="1" shrinkToFit="1"/>
      <protection locked="0"/>
    </xf>
    <xf numFmtId="0" fontId="10" fillId="0" borderId="7" xfId="0" applyFont="1" applyBorder="1" applyAlignment="1" applyProtection="1">
      <alignment horizontal="left" vertical="center" wrapText="1" shrinkToFit="1"/>
      <protection locked="0"/>
    </xf>
    <xf numFmtId="0" fontId="10" fillId="0" borderId="11" xfId="0" applyFont="1" applyBorder="1" applyAlignment="1" applyProtection="1">
      <alignment horizontal="left" vertical="center" wrapText="1" shrinkToFit="1"/>
      <protection locked="0"/>
    </xf>
    <xf numFmtId="0" fontId="10" fillId="0" borderId="29" xfId="0" applyFont="1" applyBorder="1" applyAlignment="1" applyProtection="1">
      <alignment horizontal="left" vertical="center" wrapText="1" shrinkToFit="1"/>
      <protection locked="0"/>
    </xf>
    <xf numFmtId="0" fontId="10" fillId="0" borderId="16" xfId="0" applyFont="1" applyBorder="1" applyAlignment="1" applyProtection="1">
      <alignment horizontal="left" vertical="center" wrapText="1" shrinkToFit="1"/>
      <protection locked="0"/>
    </xf>
    <xf numFmtId="0" fontId="10" fillId="0" borderId="17" xfId="0" applyFont="1" applyBorder="1" applyAlignment="1" applyProtection="1">
      <alignment horizontal="left" vertical="center" wrapText="1" shrinkToFit="1"/>
      <protection locked="0"/>
    </xf>
    <xf numFmtId="0" fontId="10" fillId="0" borderId="18" xfId="0" applyFont="1" applyBorder="1" applyAlignment="1" applyProtection="1">
      <alignment horizontal="left" vertical="center" shrinkToFit="1"/>
      <protection locked="0"/>
    </xf>
    <xf numFmtId="0" fontId="10" fillId="0" borderId="19" xfId="0" applyFont="1" applyBorder="1" applyAlignment="1" applyProtection="1">
      <alignment horizontal="left" vertical="center" shrinkToFit="1"/>
      <protection locked="0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0" fontId="10" fillId="3" borderId="35" xfId="0" applyFont="1" applyFill="1" applyBorder="1" applyAlignment="1" applyProtection="1">
      <alignment horizontal="center" vertical="center" shrinkToFit="1"/>
    </xf>
    <xf numFmtId="0" fontId="10" fillId="3" borderId="36" xfId="0" applyFont="1" applyFill="1" applyBorder="1" applyAlignment="1" applyProtection="1">
      <alignment horizontal="center" vertical="center" shrinkToFit="1"/>
    </xf>
    <xf numFmtId="0" fontId="9" fillId="0" borderId="36" xfId="0" applyFont="1" applyBorder="1" applyAlignment="1" applyProtection="1">
      <alignment horizontal="center" vertical="center" shrinkToFi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178" fontId="28" fillId="0" borderId="47" xfId="0" applyNumberFormat="1" applyFont="1" applyBorder="1" applyAlignment="1" applyProtection="1">
      <alignment horizontal="right" vertical="center" shrinkToFit="1"/>
    </xf>
    <xf numFmtId="178" fontId="28" fillId="0" borderId="36" xfId="0" applyNumberFormat="1" applyFont="1" applyBorder="1" applyAlignment="1" applyProtection="1">
      <alignment horizontal="right" vertical="center" shrinkToFit="1"/>
    </xf>
    <xf numFmtId="0" fontId="9" fillId="0" borderId="36" xfId="0" applyFont="1" applyBorder="1" applyAlignment="1" applyProtection="1">
      <alignment horizontal="left" vertical="center" shrinkToFit="1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0" fontId="25" fillId="3" borderId="13" xfId="0" applyFont="1" applyFill="1" applyBorder="1" applyAlignment="1" applyProtection="1">
      <alignment horizontal="center" vertical="center" wrapText="1"/>
    </xf>
    <xf numFmtId="0" fontId="25" fillId="3" borderId="0" xfId="0" applyFont="1" applyFill="1" applyBorder="1" applyAlignment="1" applyProtection="1">
      <alignment horizontal="center" vertical="center"/>
    </xf>
    <xf numFmtId="0" fontId="25" fillId="3" borderId="8" xfId="0" applyFont="1" applyFill="1" applyBorder="1" applyAlignment="1" applyProtection="1">
      <alignment horizontal="center" vertical="center"/>
    </xf>
    <xf numFmtId="0" fontId="25" fillId="3" borderId="15" xfId="0" applyFont="1" applyFill="1" applyBorder="1" applyAlignment="1" applyProtection="1">
      <alignment horizontal="center" vertical="center"/>
    </xf>
    <xf numFmtId="0" fontId="25" fillId="3" borderId="16" xfId="0" applyFont="1" applyFill="1" applyBorder="1" applyAlignment="1" applyProtection="1">
      <alignment horizontal="center" vertical="center"/>
    </xf>
    <xf numFmtId="0" fontId="25" fillId="3" borderId="17" xfId="0" applyFont="1" applyFill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wrapText="1" shrinkToFit="1"/>
      <protection locked="0"/>
    </xf>
    <xf numFmtId="0" fontId="4" fillId="0" borderId="11" xfId="0" applyFont="1" applyFill="1" applyBorder="1" applyAlignment="1" applyProtection="1">
      <alignment horizontal="center" vertical="center" wrapText="1" shrinkToFit="1"/>
      <protection locked="0"/>
    </xf>
    <xf numFmtId="0" fontId="4" fillId="0" borderId="16" xfId="0" applyFont="1" applyFill="1" applyBorder="1" applyAlignment="1" applyProtection="1">
      <alignment horizontal="center" vertical="center" wrapText="1" shrinkToFit="1"/>
      <protection locked="0"/>
    </xf>
    <xf numFmtId="0" fontId="4" fillId="0" borderId="17" xfId="0" applyFont="1" applyFill="1" applyBorder="1" applyAlignment="1" applyProtection="1">
      <alignment horizontal="center" vertical="center" wrapText="1" shrinkToFit="1"/>
      <protection locked="0"/>
    </xf>
    <xf numFmtId="0" fontId="4" fillId="0" borderId="27" xfId="0" applyFont="1" applyFill="1" applyBorder="1" applyAlignment="1" applyProtection="1">
      <alignment horizontal="center" vertical="center" wrapText="1" shrinkToFit="1"/>
      <protection locked="0"/>
    </xf>
    <xf numFmtId="0" fontId="4" fillId="0" borderId="41" xfId="0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40" xfId="0" applyFont="1" applyFill="1" applyBorder="1" applyAlignment="1" applyProtection="1">
      <alignment horizontal="center" vertical="center" wrapText="1"/>
    </xf>
    <xf numFmtId="0" fontId="4" fillId="3" borderId="4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28" fillId="0" borderId="10" xfId="0" applyFont="1" applyBorder="1" applyAlignment="1" applyProtection="1">
      <alignment horizontal="left" vertical="center" wrapText="1" shrinkToFit="1"/>
      <protection locked="0"/>
    </xf>
    <xf numFmtId="0" fontId="28" fillId="0" borderId="7" xfId="0" applyFont="1" applyBorder="1" applyAlignment="1" applyProtection="1">
      <alignment horizontal="left" vertical="center" wrapText="1" shrinkToFit="1"/>
      <protection locked="0"/>
    </xf>
    <xf numFmtId="0" fontId="28" fillId="0" borderId="29" xfId="0" applyFont="1" applyBorder="1" applyAlignment="1" applyProtection="1">
      <alignment horizontal="left" vertical="center" wrapText="1" shrinkToFit="1"/>
      <protection locked="0"/>
    </xf>
    <xf numFmtId="0" fontId="28" fillId="0" borderId="16" xfId="0" applyFont="1" applyBorder="1" applyAlignment="1" applyProtection="1">
      <alignment horizontal="left" vertical="center" wrapText="1" shrinkToFit="1"/>
      <protection locked="0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30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left" vertical="center" wrapText="1" indent="1" shrinkToFit="1"/>
      <protection locked="0"/>
    </xf>
    <xf numFmtId="0" fontId="4" fillId="0" borderId="7" xfId="0" applyFont="1" applyFill="1" applyBorder="1" applyAlignment="1" applyProtection="1">
      <alignment horizontal="left" vertical="center" wrapText="1" indent="1" shrinkToFit="1"/>
      <protection locked="0"/>
    </xf>
    <xf numFmtId="0" fontId="4" fillId="0" borderId="12" xfId="0" applyFont="1" applyFill="1" applyBorder="1" applyAlignment="1" applyProtection="1">
      <alignment horizontal="left" vertical="center" wrapText="1" indent="1" shrinkToFit="1"/>
      <protection locked="0"/>
    </xf>
    <xf numFmtId="0" fontId="4" fillId="0" borderId="29" xfId="0" applyFont="1" applyFill="1" applyBorder="1" applyAlignment="1" applyProtection="1">
      <alignment horizontal="left" vertical="center" wrapText="1" indent="1" shrinkToFit="1"/>
      <protection locked="0"/>
    </xf>
    <xf numFmtId="0" fontId="4" fillId="0" borderId="16" xfId="0" applyFont="1" applyFill="1" applyBorder="1" applyAlignment="1" applyProtection="1">
      <alignment horizontal="left" vertical="center" wrapText="1" indent="1" shrinkToFit="1"/>
      <protection locked="0"/>
    </xf>
    <xf numFmtId="0" fontId="4" fillId="0" borderId="30" xfId="0" applyFont="1" applyFill="1" applyBorder="1" applyAlignment="1" applyProtection="1">
      <alignment horizontal="left" vertical="center" wrapText="1" indent="1" shrinkToFit="1"/>
      <protection locked="0"/>
    </xf>
    <xf numFmtId="184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184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184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</xf>
    <xf numFmtId="0" fontId="4" fillId="3" borderId="3" xfId="0" applyFont="1" applyFill="1" applyBorder="1" applyAlignment="1" applyProtection="1">
      <alignment horizontal="center" vertical="center" shrinkToFit="1"/>
    </xf>
    <xf numFmtId="184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179" fontId="28" fillId="0" borderId="47" xfId="0" applyNumberFormat="1" applyFont="1" applyBorder="1" applyAlignment="1" applyProtection="1">
      <alignment horizontal="right" vertical="center" shrinkToFit="1"/>
    </xf>
    <xf numFmtId="179" fontId="28" fillId="0" borderId="36" xfId="0" applyNumberFormat="1" applyFont="1" applyBorder="1" applyAlignment="1" applyProtection="1">
      <alignment horizontal="right" vertical="center" shrinkToFit="1"/>
    </xf>
    <xf numFmtId="0" fontId="4" fillId="0" borderId="27" xfId="0" applyFont="1" applyFill="1" applyBorder="1" applyAlignment="1" applyProtection="1">
      <alignment horizontal="right" vertical="center" shrinkToFit="1"/>
      <protection locked="0"/>
    </xf>
    <xf numFmtId="0" fontId="4" fillId="0" borderId="37" xfId="0" applyFont="1" applyBorder="1" applyAlignment="1" applyProtection="1">
      <alignment horizontal="left" vertical="center" shrinkToFi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9" fillId="0" borderId="37" xfId="0" applyFont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horizontal="right" vertical="center" shrinkToFit="1"/>
    </xf>
    <xf numFmtId="0" fontId="9" fillId="0" borderId="0" xfId="0" applyFont="1" applyBorder="1" applyAlignment="1" applyProtection="1">
      <alignment horizontal="left" vertical="center" shrinkToFit="1"/>
    </xf>
    <xf numFmtId="0" fontId="13" fillId="0" borderId="0" xfId="0" applyFont="1" applyAlignment="1" applyProtection="1">
      <alignment horizontal="center" vertical="center"/>
    </xf>
    <xf numFmtId="177" fontId="17" fillId="0" borderId="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5" xfId="0" applyFont="1" applyBorder="1" applyAlignment="1" applyProtection="1">
      <alignment horizontal="left" vertical="center" shrinkToFit="1"/>
    </xf>
    <xf numFmtId="0" fontId="4" fillId="3" borderId="7" xfId="1" applyFont="1" applyFill="1" applyBorder="1" applyAlignment="1" applyProtection="1">
      <alignment horizontal="center" vertical="center" shrinkToFit="1"/>
    </xf>
    <xf numFmtId="0" fontId="4" fillId="3" borderId="12" xfId="1" applyFont="1" applyFill="1" applyBorder="1" applyAlignment="1" applyProtection="1">
      <alignment horizontal="center" vertical="center" shrinkToFit="1"/>
    </xf>
    <xf numFmtId="0" fontId="4" fillId="3" borderId="23" xfId="1" applyFont="1" applyFill="1" applyBorder="1" applyAlignment="1" applyProtection="1">
      <alignment horizontal="center" vertical="center" shrinkToFit="1"/>
    </xf>
    <xf numFmtId="0" fontId="4" fillId="3" borderId="24" xfId="1" applyFont="1" applyFill="1" applyBorder="1" applyAlignment="1" applyProtection="1">
      <alignment horizontal="center" vertical="center" shrinkToFit="1"/>
    </xf>
    <xf numFmtId="0" fontId="4" fillId="3" borderId="43" xfId="1" applyFont="1" applyFill="1" applyBorder="1" applyAlignment="1" applyProtection="1">
      <alignment horizontal="center" vertical="center" shrinkToFit="1"/>
    </xf>
    <xf numFmtId="0" fontId="4" fillId="2" borderId="36" xfId="0" applyFont="1" applyFill="1" applyBorder="1" applyAlignment="1" applyProtection="1">
      <alignment horizontal="left" vertical="center" shrinkToFit="1"/>
    </xf>
    <xf numFmtId="0" fontId="4" fillId="2" borderId="37" xfId="0" applyFont="1" applyFill="1" applyBorder="1" applyAlignment="1" applyProtection="1">
      <alignment horizontal="left" vertical="center" shrinkToFit="1"/>
    </xf>
    <xf numFmtId="0" fontId="4" fillId="3" borderId="40" xfId="1" applyFont="1" applyFill="1" applyBorder="1" applyAlignment="1" applyProtection="1">
      <alignment horizontal="center" vertical="center" wrapText="1" shrinkToFit="1"/>
    </xf>
    <xf numFmtId="0" fontId="4" fillId="3" borderId="27" xfId="1" applyFont="1" applyFill="1" applyBorder="1" applyAlignment="1" applyProtection="1">
      <alignment horizontal="center" vertical="center" shrinkToFit="1"/>
    </xf>
    <xf numFmtId="0" fontId="4" fillId="3" borderId="13" xfId="1" applyFont="1" applyFill="1" applyBorder="1" applyAlignment="1" applyProtection="1">
      <alignment horizontal="center" vertical="center" shrinkToFit="1"/>
    </xf>
    <xf numFmtId="0" fontId="4" fillId="3" borderId="0" xfId="1" applyFont="1" applyFill="1" applyBorder="1" applyAlignment="1" applyProtection="1">
      <alignment horizontal="center" vertical="center" shrinkToFit="1"/>
    </xf>
    <xf numFmtId="0" fontId="4" fillId="3" borderId="28" xfId="1" applyFont="1" applyFill="1" applyBorder="1" applyAlignment="1" applyProtection="1">
      <alignment horizontal="center" vertical="center" shrinkToFit="1"/>
    </xf>
    <xf numFmtId="0" fontId="4" fillId="3" borderId="5" xfId="1" applyFont="1" applyFill="1" applyBorder="1" applyAlignment="1" applyProtection="1">
      <alignment horizontal="center" vertical="center" shrinkToFit="1"/>
    </xf>
    <xf numFmtId="0" fontId="6" fillId="0" borderId="47" xfId="1" applyFont="1" applyBorder="1" applyAlignment="1" applyProtection="1">
      <alignment horizontal="left" vertical="center" indent="1"/>
    </xf>
    <xf numFmtId="0" fontId="6" fillId="0" borderId="36" xfId="1" applyFont="1" applyBorder="1" applyAlignment="1" applyProtection="1">
      <alignment horizontal="left" vertical="center" indent="1"/>
    </xf>
    <xf numFmtId="0" fontId="6" fillId="0" borderId="37" xfId="1" applyFont="1" applyBorder="1" applyAlignment="1" applyProtection="1">
      <alignment horizontal="left" vertical="center" indent="1"/>
    </xf>
    <xf numFmtId="177" fontId="26" fillId="0" borderId="0" xfId="0" applyNumberFormat="1" applyFont="1" applyBorder="1" applyAlignment="1" applyProtection="1">
      <alignment horizontal="right" vertical="center" shrinkToFit="1"/>
    </xf>
    <xf numFmtId="177" fontId="26" fillId="0" borderId="0" xfId="0" applyNumberFormat="1" applyFont="1" applyBorder="1" applyAlignment="1" applyProtection="1">
      <alignment horizontal="center" vertical="center" shrinkToFit="1"/>
    </xf>
    <xf numFmtId="187" fontId="4" fillId="0" borderId="35" xfId="1" applyNumberFormat="1" applyFont="1" applyBorder="1" applyAlignment="1" applyProtection="1">
      <alignment horizontal="right" vertical="center" shrinkToFit="1"/>
    </xf>
    <xf numFmtId="187" fontId="4" fillId="0" borderId="36" xfId="1" applyNumberFormat="1" applyFont="1" applyBorder="1" applyAlignment="1" applyProtection="1">
      <alignment horizontal="right" vertical="center" shrinkToFit="1"/>
    </xf>
    <xf numFmtId="0" fontId="4" fillId="3" borderId="35" xfId="2" applyFont="1" applyFill="1" applyBorder="1" applyAlignment="1" applyProtection="1">
      <alignment horizontal="center" vertical="center"/>
    </xf>
    <xf numFmtId="0" fontId="4" fillId="3" borderId="39" xfId="2" applyFont="1" applyFill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 shrinkToFit="1"/>
    </xf>
    <xf numFmtId="0" fontId="4" fillId="3" borderId="49" xfId="1" applyFont="1" applyFill="1" applyBorder="1" applyAlignment="1" applyProtection="1">
      <alignment horizontal="center" vertical="center" shrinkToFit="1"/>
    </xf>
    <xf numFmtId="0" fontId="4" fillId="3" borderId="57" xfId="1" applyFont="1" applyFill="1" applyBorder="1" applyAlignment="1" applyProtection="1">
      <alignment horizontal="center" vertical="center" shrinkToFit="1"/>
    </xf>
    <xf numFmtId="0" fontId="4" fillId="3" borderId="40" xfId="1" applyFont="1" applyFill="1" applyBorder="1" applyAlignment="1" applyProtection="1">
      <alignment horizontal="center" vertical="center" wrapText="1"/>
    </xf>
    <xf numFmtId="0" fontId="4" fillId="3" borderId="27" xfId="1" applyFont="1" applyFill="1" applyBorder="1" applyAlignment="1" applyProtection="1">
      <alignment horizontal="center" vertical="center" wrapText="1"/>
    </xf>
    <xf numFmtId="0" fontId="4" fillId="3" borderId="28" xfId="1" applyFont="1" applyFill="1" applyBorder="1" applyAlignment="1" applyProtection="1">
      <alignment horizontal="center" vertical="center" wrapText="1"/>
    </xf>
    <xf numFmtId="0" fontId="4" fillId="3" borderId="13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shrinkToFit="1"/>
    </xf>
    <xf numFmtId="0" fontId="4" fillId="3" borderId="11" xfId="1" applyFont="1" applyFill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left" vertical="center" shrinkToFit="1"/>
    </xf>
    <xf numFmtId="0" fontId="4" fillId="0" borderId="34" xfId="0" applyFont="1" applyBorder="1" applyAlignment="1" applyProtection="1">
      <alignment horizontal="left" vertical="center" shrinkToFit="1"/>
    </xf>
    <xf numFmtId="0" fontId="4" fillId="3" borderId="35" xfId="1" applyFont="1" applyFill="1" applyBorder="1" applyAlignment="1" applyProtection="1">
      <alignment horizontal="center" vertical="center"/>
    </xf>
    <xf numFmtId="0" fontId="4" fillId="3" borderId="36" xfId="1" applyFont="1" applyFill="1" applyBorder="1" applyAlignment="1" applyProtection="1">
      <alignment horizontal="center" vertical="center"/>
    </xf>
    <xf numFmtId="0" fontId="4" fillId="3" borderId="39" xfId="1" applyFont="1" applyFill="1" applyBorder="1" applyAlignment="1" applyProtection="1">
      <alignment horizontal="center" vertical="center"/>
    </xf>
    <xf numFmtId="0" fontId="4" fillId="3" borderId="36" xfId="2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left" vertical="center" shrinkToFit="1"/>
    </xf>
    <xf numFmtId="0" fontId="4" fillId="0" borderId="21" xfId="0" applyFont="1" applyBorder="1" applyAlignment="1" applyProtection="1">
      <alignment horizontal="left" vertical="center" shrinkToFit="1"/>
    </xf>
    <xf numFmtId="186" fontId="23" fillId="0" borderId="0" xfId="0" applyNumberFormat="1" applyFont="1" applyBorder="1" applyAlignment="1" applyProtection="1">
      <alignment horizontal="center" vertical="center"/>
    </xf>
    <xf numFmtId="186" fontId="23" fillId="0" borderId="5" xfId="0" applyNumberFormat="1" applyFont="1" applyBorder="1" applyAlignment="1" applyProtection="1">
      <alignment horizontal="center" vertical="center"/>
    </xf>
    <xf numFmtId="0" fontId="6" fillId="0" borderId="47" xfId="1" applyFont="1" applyFill="1" applyBorder="1" applyAlignment="1" applyProtection="1">
      <alignment horizontal="left" vertical="center" indent="1" shrinkToFit="1"/>
    </xf>
    <xf numFmtId="0" fontId="6" fillId="0" borderId="36" xfId="1" applyFont="1" applyFill="1" applyBorder="1" applyAlignment="1" applyProtection="1">
      <alignment horizontal="left" vertical="center" indent="1" shrinkToFit="1"/>
    </xf>
    <xf numFmtId="0" fontId="6" fillId="0" borderId="37" xfId="1" applyFont="1" applyFill="1" applyBorder="1" applyAlignment="1" applyProtection="1">
      <alignment horizontal="left" vertical="center" indent="1" shrinkToFit="1"/>
    </xf>
    <xf numFmtId="0" fontId="4" fillId="3" borderId="35" xfId="1" applyFont="1" applyFill="1" applyBorder="1" applyAlignment="1" applyProtection="1">
      <alignment horizontal="center" vertical="center" wrapText="1"/>
    </xf>
    <xf numFmtId="0" fontId="4" fillId="3" borderId="36" xfId="1" applyFont="1" applyFill="1" applyBorder="1" applyAlignment="1" applyProtection="1">
      <alignment horizontal="center" vertical="center" wrapText="1"/>
    </xf>
    <xf numFmtId="0" fontId="4" fillId="3" borderId="37" xfId="1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colors>
    <mruColors>
      <color rgb="FFDDDDDD"/>
      <color rgb="FFFFFF99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66674</xdr:colOff>
      <xdr:row>26</xdr:row>
      <xdr:rowOff>123169</xdr:rowOff>
    </xdr:from>
    <xdr:to>
      <xdr:col>47</xdr:col>
      <xdr:colOff>6674</xdr:colOff>
      <xdr:row>27</xdr:row>
      <xdr:rowOff>184669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95724" y="6422369"/>
          <a:ext cx="2988000" cy="2520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ctr"/>
          <a:r>
            <a: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請求人数、</a:t>
          </a:r>
          <a:r>
            <a:rPr kumimoji="1" lang="ja-JP" altLang="en-US" sz="10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請求</a:t>
          </a:r>
          <a:r>
            <a: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金額は別紙から自動で入力されます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200025</xdr:rowOff>
    </xdr:from>
    <xdr:to>
      <xdr:col>3</xdr:col>
      <xdr:colOff>685801</xdr:colOff>
      <xdr:row>7</xdr:row>
      <xdr:rowOff>30825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04800" y="1162050"/>
          <a:ext cx="2971801" cy="2880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行の追加、削除はしないでください</a:t>
          </a:r>
        </a:p>
      </xdr:txBody>
    </xdr:sp>
    <xdr:clientData fPrintsWithSheet="0"/>
  </xdr:twoCellAnchor>
  <xdr:twoCellAnchor>
    <xdr:from>
      <xdr:col>22</xdr:col>
      <xdr:colOff>205567</xdr:colOff>
      <xdr:row>23</xdr:row>
      <xdr:rowOff>281611</xdr:rowOff>
    </xdr:from>
    <xdr:to>
      <xdr:col>22</xdr:col>
      <xdr:colOff>641550</xdr:colOff>
      <xdr:row>25</xdr:row>
      <xdr:rowOff>51002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10124267" y="7063411"/>
          <a:ext cx="435983" cy="429791"/>
          <a:chOff x="4490204" y="3662289"/>
          <a:chExt cx="435983" cy="436181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4494187" y="3666469"/>
            <a:ext cx="432000" cy="4320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spAutoFit/>
          </a:bodyPr>
          <a:lstStyle/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押印</a:t>
            </a:r>
            <a:endPara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不要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4490204" y="3662289"/>
            <a:ext cx="432000" cy="436181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noAutofit/>
          </a:bodyPr>
          <a:lstStyle/>
          <a:p>
            <a:pPr algn="ctr"/>
            <a:endPara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200025</xdr:rowOff>
    </xdr:from>
    <xdr:to>
      <xdr:col>3</xdr:col>
      <xdr:colOff>685801</xdr:colOff>
      <xdr:row>7</xdr:row>
      <xdr:rowOff>30825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04800" y="1162050"/>
          <a:ext cx="2971801" cy="2880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行の追加、削除はしないでください</a:t>
          </a:r>
        </a:p>
      </xdr:txBody>
    </xdr:sp>
    <xdr:clientData fPrintsWithSheet="0"/>
  </xdr:twoCellAnchor>
  <xdr:twoCellAnchor editAs="oneCell">
    <xdr:from>
      <xdr:col>1</xdr:col>
      <xdr:colOff>0</xdr:colOff>
      <xdr:row>5</xdr:row>
      <xdr:rowOff>200025</xdr:rowOff>
    </xdr:from>
    <xdr:to>
      <xdr:col>3</xdr:col>
      <xdr:colOff>685801</xdr:colOff>
      <xdr:row>7</xdr:row>
      <xdr:rowOff>30825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04800" y="1162050"/>
          <a:ext cx="2971801" cy="2880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行の追加、削除はしないでください</a:t>
          </a:r>
        </a:p>
      </xdr:txBody>
    </xdr:sp>
    <xdr:clientData fPrintsWithSheet="0"/>
  </xdr:twoCellAnchor>
  <xdr:twoCellAnchor>
    <xdr:from>
      <xdr:col>22</xdr:col>
      <xdr:colOff>205567</xdr:colOff>
      <xdr:row>23</xdr:row>
      <xdr:rowOff>281611</xdr:rowOff>
    </xdr:from>
    <xdr:to>
      <xdr:col>22</xdr:col>
      <xdr:colOff>641550</xdr:colOff>
      <xdr:row>25</xdr:row>
      <xdr:rowOff>51002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10124267" y="7063411"/>
          <a:ext cx="435983" cy="429791"/>
          <a:chOff x="4490204" y="3662289"/>
          <a:chExt cx="435983" cy="43618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4494187" y="3666469"/>
            <a:ext cx="432000" cy="4320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spAutoFit/>
          </a:bodyPr>
          <a:lstStyle/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押印</a:t>
            </a:r>
            <a:endPara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不要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>
          <a:xfrm>
            <a:off x="4490204" y="3662289"/>
            <a:ext cx="432000" cy="436181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noAutofit/>
          </a:bodyPr>
          <a:lstStyle/>
          <a:p>
            <a:pPr algn="ctr"/>
            <a:endPara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 fPrintsWithSheet="0"/>
  </xdr:twoCellAnchor>
  <xdr:twoCellAnchor>
    <xdr:from>
      <xdr:col>22</xdr:col>
      <xdr:colOff>205567</xdr:colOff>
      <xdr:row>23</xdr:row>
      <xdr:rowOff>281611</xdr:rowOff>
    </xdr:from>
    <xdr:to>
      <xdr:col>22</xdr:col>
      <xdr:colOff>641550</xdr:colOff>
      <xdr:row>25</xdr:row>
      <xdr:rowOff>51002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10124267" y="7063411"/>
          <a:ext cx="435983" cy="429791"/>
          <a:chOff x="4490204" y="3662289"/>
          <a:chExt cx="435983" cy="436181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>
          <a:xfrm>
            <a:off x="4494187" y="3666469"/>
            <a:ext cx="432000" cy="4320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spAutoFit/>
          </a:bodyPr>
          <a:lstStyle/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押印</a:t>
            </a:r>
            <a:endPara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不要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4490204" y="3662289"/>
            <a:ext cx="432000" cy="436181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noAutofit/>
          </a:bodyPr>
          <a:lstStyle/>
          <a:p>
            <a:pPr algn="ctr"/>
            <a:endPara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 fPrintsWithSheet="0"/>
  </xdr:twoCellAnchor>
  <xdr:twoCellAnchor>
    <xdr:from>
      <xdr:col>22</xdr:col>
      <xdr:colOff>205567</xdr:colOff>
      <xdr:row>23</xdr:row>
      <xdr:rowOff>281611</xdr:rowOff>
    </xdr:from>
    <xdr:to>
      <xdr:col>22</xdr:col>
      <xdr:colOff>641550</xdr:colOff>
      <xdr:row>25</xdr:row>
      <xdr:rowOff>51002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10124267" y="7063411"/>
          <a:ext cx="435983" cy="429791"/>
          <a:chOff x="4490204" y="3662289"/>
          <a:chExt cx="435983" cy="436181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 txBox="1"/>
        </xdr:nvSpPr>
        <xdr:spPr>
          <a:xfrm>
            <a:off x="4494187" y="3666469"/>
            <a:ext cx="432000" cy="4320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spAutoFit/>
          </a:bodyPr>
          <a:lstStyle/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押印</a:t>
            </a:r>
            <a:endPara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不要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>
            <a:off x="4490204" y="3662289"/>
            <a:ext cx="432000" cy="436181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noAutofit/>
          </a:bodyPr>
          <a:lstStyle/>
          <a:p>
            <a:pPr algn="ctr"/>
            <a:endPara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200025</xdr:rowOff>
    </xdr:from>
    <xdr:to>
      <xdr:col>3</xdr:col>
      <xdr:colOff>685801</xdr:colOff>
      <xdr:row>7</xdr:row>
      <xdr:rowOff>30825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04800" y="1162050"/>
          <a:ext cx="2971801" cy="2880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行の追加、削除はしないでください</a:t>
          </a:r>
        </a:p>
      </xdr:txBody>
    </xdr:sp>
    <xdr:clientData fPrintsWithSheet="0"/>
  </xdr:twoCellAnchor>
  <xdr:twoCellAnchor editAs="oneCell">
    <xdr:from>
      <xdr:col>1</xdr:col>
      <xdr:colOff>0</xdr:colOff>
      <xdr:row>5</xdr:row>
      <xdr:rowOff>200025</xdr:rowOff>
    </xdr:from>
    <xdr:to>
      <xdr:col>3</xdr:col>
      <xdr:colOff>685801</xdr:colOff>
      <xdr:row>7</xdr:row>
      <xdr:rowOff>30825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04800" y="1162050"/>
          <a:ext cx="2971801" cy="2880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行の追加、削除はしないでください</a:t>
          </a:r>
        </a:p>
      </xdr:txBody>
    </xdr:sp>
    <xdr:clientData fPrintsWithSheet="0"/>
  </xdr:twoCellAnchor>
  <xdr:twoCellAnchor>
    <xdr:from>
      <xdr:col>22</xdr:col>
      <xdr:colOff>205567</xdr:colOff>
      <xdr:row>23</xdr:row>
      <xdr:rowOff>281611</xdr:rowOff>
    </xdr:from>
    <xdr:to>
      <xdr:col>22</xdr:col>
      <xdr:colOff>641550</xdr:colOff>
      <xdr:row>25</xdr:row>
      <xdr:rowOff>51002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10124267" y="7063411"/>
          <a:ext cx="435983" cy="429791"/>
          <a:chOff x="4490204" y="3662289"/>
          <a:chExt cx="435983" cy="43618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4494187" y="3666469"/>
            <a:ext cx="432000" cy="4320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spAutoFit/>
          </a:bodyPr>
          <a:lstStyle/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押印</a:t>
            </a:r>
            <a:endPara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不要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>
          <a:xfrm>
            <a:off x="4490204" y="3662289"/>
            <a:ext cx="432000" cy="436181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noAutofit/>
          </a:bodyPr>
          <a:lstStyle/>
          <a:p>
            <a:pPr algn="ctr"/>
            <a:endPara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 fPrintsWithSheet="0"/>
  </xdr:twoCellAnchor>
  <xdr:twoCellAnchor>
    <xdr:from>
      <xdr:col>22</xdr:col>
      <xdr:colOff>205567</xdr:colOff>
      <xdr:row>23</xdr:row>
      <xdr:rowOff>281611</xdr:rowOff>
    </xdr:from>
    <xdr:to>
      <xdr:col>22</xdr:col>
      <xdr:colOff>641550</xdr:colOff>
      <xdr:row>25</xdr:row>
      <xdr:rowOff>51002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/>
      </xdr:nvGrpSpPr>
      <xdr:grpSpPr>
        <a:xfrm>
          <a:off x="10124267" y="7063411"/>
          <a:ext cx="435983" cy="429791"/>
          <a:chOff x="4490204" y="3662289"/>
          <a:chExt cx="435983" cy="436181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>
          <a:xfrm>
            <a:off x="4494187" y="3666469"/>
            <a:ext cx="432000" cy="4320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spAutoFit/>
          </a:bodyPr>
          <a:lstStyle/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押印</a:t>
            </a:r>
            <a:endPara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不要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4490204" y="3662289"/>
            <a:ext cx="432000" cy="436181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noAutofit/>
          </a:bodyPr>
          <a:lstStyle/>
          <a:p>
            <a:pPr algn="ctr"/>
            <a:endPara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 fPrintsWithSheet="0"/>
  </xdr:twoCellAnchor>
  <xdr:twoCellAnchor>
    <xdr:from>
      <xdr:col>22</xdr:col>
      <xdr:colOff>205567</xdr:colOff>
      <xdr:row>23</xdr:row>
      <xdr:rowOff>281611</xdr:rowOff>
    </xdr:from>
    <xdr:to>
      <xdr:col>22</xdr:col>
      <xdr:colOff>641550</xdr:colOff>
      <xdr:row>25</xdr:row>
      <xdr:rowOff>51002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10124267" y="7063411"/>
          <a:ext cx="435983" cy="429791"/>
          <a:chOff x="4490204" y="3662289"/>
          <a:chExt cx="435983" cy="436181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 txBox="1"/>
        </xdr:nvSpPr>
        <xdr:spPr>
          <a:xfrm>
            <a:off x="4494187" y="3666469"/>
            <a:ext cx="432000" cy="4320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spAutoFit/>
          </a:bodyPr>
          <a:lstStyle/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押印</a:t>
            </a:r>
            <a:endPara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不要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 txBox="1"/>
        </xdr:nvSpPr>
        <xdr:spPr>
          <a:xfrm>
            <a:off x="4490204" y="3662289"/>
            <a:ext cx="432000" cy="436181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noAutofit/>
          </a:bodyPr>
          <a:lstStyle/>
          <a:p>
            <a:pPr algn="ctr"/>
            <a:endPara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200025</xdr:rowOff>
    </xdr:from>
    <xdr:to>
      <xdr:col>3</xdr:col>
      <xdr:colOff>685801</xdr:colOff>
      <xdr:row>7</xdr:row>
      <xdr:rowOff>30825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04800" y="1162050"/>
          <a:ext cx="2971801" cy="2880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行の追加、削除はしないでください</a:t>
          </a:r>
        </a:p>
      </xdr:txBody>
    </xdr:sp>
    <xdr:clientData fPrintsWithSheet="0"/>
  </xdr:twoCellAnchor>
  <xdr:twoCellAnchor editAs="oneCell">
    <xdr:from>
      <xdr:col>1</xdr:col>
      <xdr:colOff>0</xdr:colOff>
      <xdr:row>5</xdr:row>
      <xdr:rowOff>200025</xdr:rowOff>
    </xdr:from>
    <xdr:to>
      <xdr:col>3</xdr:col>
      <xdr:colOff>685801</xdr:colOff>
      <xdr:row>7</xdr:row>
      <xdr:rowOff>30825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04800" y="1162050"/>
          <a:ext cx="2971801" cy="2880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行の追加、削除はしないでください</a:t>
          </a:r>
        </a:p>
      </xdr:txBody>
    </xdr:sp>
    <xdr:clientData fPrintsWithSheet="0"/>
  </xdr:twoCellAnchor>
  <xdr:twoCellAnchor>
    <xdr:from>
      <xdr:col>22</xdr:col>
      <xdr:colOff>205567</xdr:colOff>
      <xdr:row>23</xdr:row>
      <xdr:rowOff>281611</xdr:rowOff>
    </xdr:from>
    <xdr:to>
      <xdr:col>22</xdr:col>
      <xdr:colOff>641550</xdr:colOff>
      <xdr:row>25</xdr:row>
      <xdr:rowOff>51002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/>
      </xdr:nvGrpSpPr>
      <xdr:grpSpPr>
        <a:xfrm>
          <a:off x="10124267" y="7063411"/>
          <a:ext cx="435983" cy="429791"/>
          <a:chOff x="4490204" y="3662289"/>
          <a:chExt cx="435983" cy="43618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>
          <a:xfrm>
            <a:off x="4494187" y="3666469"/>
            <a:ext cx="432000" cy="4320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spAutoFit/>
          </a:bodyPr>
          <a:lstStyle/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押印</a:t>
            </a:r>
            <a:endPara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不要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 txBox="1"/>
        </xdr:nvSpPr>
        <xdr:spPr>
          <a:xfrm>
            <a:off x="4490204" y="3662289"/>
            <a:ext cx="432000" cy="436181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noAutofit/>
          </a:bodyPr>
          <a:lstStyle/>
          <a:p>
            <a:pPr algn="ctr"/>
            <a:endPara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 fPrintsWithSheet="0"/>
  </xdr:twoCellAnchor>
  <xdr:twoCellAnchor>
    <xdr:from>
      <xdr:col>22</xdr:col>
      <xdr:colOff>205567</xdr:colOff>
      <xdr:row>23</xdr:row>
      <xdr:rowOff>281611</xdr:rowOff>
    </xdr:from>
    <xdr:to>
      <xdr:col>22</xdr:col>
      <xdr:colOff>641550</xdr:colOff>
      <xdr:row>25</xdr:row>
      <xdr:rowOff>51002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10124267" y="7063411"/>
          <a:ext cx="435983" cy="429791"/>
          <a:chOff x="4490204" y="3662289"/>
          <a:chExt cx="435983" cy="436181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4494187" y="3666469"/>
            <a:ext cx="432000" cy="4320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spAutoFit/>
          </a:bodyPr>
          <a:lstStyle/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押印</a:t>
            </a:r>
            <a:endPara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不要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/>
        </xdr:nvSpPr>
        <xdr:spPr>
          <a:xfrm>
            <a:off x="4490204" y="3662289"/>
            <a:ext cx="432000" cy="436181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noAutofit/>
          </a:bodyPr>
          <a:lstStyle/>
          <a:p>
            <a:pPr algn="ctr"/>
            <a:endPara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 fPrintsWithSheet="0"/>
  </xdr:twoCellAnchor>
  <xdr:twoCellAnchor>
    <xdr:from>
      <xdr:col>22</xdr:col>
      <xdr:colOff>205567</xdr:colOff>
      <xdr:row>23</xdr:row>
      <xdr:rowOff>281611</xdr:rowOff>
    </xdr:from>
    <xdr:to>
      <xdr:col>22</xdr:col>
      <xdr:colOff>641550</xdr:colOff>
      <xdr:row>25</xdr:row>
      <xdr:rowOff>51002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10124267" y="7063411"/>
          <a:ext cx="435983" cy="429791"/>
          <a:chOff x="4490204" y="3662289"/>
          <a:chExt cx="435983" cy="436181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 txBox="1"/>
        </xdr:nvSpPr>
        <xdr:spPr>
          <a:xfrm>
            <a:off x="4494187" y="3666469"/>
            <a:ext cx="432000" cy="4320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spAutoFit/>
          </a:bodyPr>
          <a:lstStyle/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押印</a:t>
            </a:r>
            <a:endPara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不要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 txBox="1"/>
        </xdr:nvSpPr>
        <xdr:spPr>
          <a:xfrm>
            <a:off x="4490204" y="3662289"/>
            <a:ext cx="432000" cy="436181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noAutofit/>
          </a:bodyPr>
          <a:lstStyle/>
          <a:p>
            <a:pPr algn="ctr"/>
            <a:endPara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200025</xdr:rowOff>
    </xdr:from>
    <xdr:to>
      <xdr:col>3</xdr:col>
      <xdr:colOff>685801</xdr:colOff>
      <xdr:row>7</xdr:row>
      <xdr:rowOff>30825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04800" y="1162050"/>
          <a:ext cx="2971801" cy="2880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行の追加、削除はしないでください</a:t>
          </a:r>
        </a:p>
      </xdr:txBody>
    </xdr:sp>
    <xdr:clientData fPrintsWithSheet="0"/>
  </xdr:twoCellAnchor>
  <xdr:twoCellAnchor editAs="oneCell">
    <xdr:from>
      <xdr:col>1</xdr:col>
      <xdr:colOff>0</xdr:colOff>
      <xdr:row>5</xdr:row>
      <xdr:rowOff>200025</xdr:rowOff>
    </xdr:from>
    <xdr:to>
      <xdr:col>3</xdr:col>
      <xdr:colOff>685801</xdr:colOff>
      <xdr:row>7</xdr:row>
      <xdr:rowOff>30825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304800" y="1162050"/>
          <a:ext cx="2971801" cy="2880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行の追加、削除はしないでください</a:t>
          </a:r>
        </a:p>
      </xdr:txBody>
    </xdr:sp>
    <xdr:clientData fPrintsWithSheet="0"/>
  </xdr:twoCellAnchor>
  <xdr:twoCellAnchor>
    <xdr:from>
      <xdr:col>22</xdr:col>
      <xdr:colOff>205567</xdr:colOff>
      <xdr:row>23</xdr:row>
      <xdr:rowOff>281611</xdr:rowOff>
    </xdr:from>
    <xdr:to>
      <xdr:col>22</xdr:col>
      <xdr:colOff>641550</xdr:colOff>
      <xdr:row>25</xdr:row>
      <xdr:rowOff>51002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10124267" y="7063411"/>
          <a:ext cx="435983" cy="429791"/>
          <a:chOff x="4490204" y="3662289"/>
          <a:chExt cx="435983" cy="43618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>
          <a:xfrm>
            <a:off x="4494187" y="3666469"/>
            <a:ext cx="432000" cy="4320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spAutoFit/>
          </a:bodyPr>
          <a:lstStyle/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押印</a:t>
            </a:r>
            <a:endPara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不要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 txBox="1"/>
        </xdr:nvSpPr>
        <xdr:spPr>
          <a:xfrm>
            <a:off x="4490204" y="3662289"/>
            <a:ext cx="432000" cy="436181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noAutofit/>
          </a:bodyPr>
          <a:lstStyle/>
          <a:p>
            <a:pPr algn="ctr"/>
            <a:endPara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 fPrintsWithSheet="0"/>
  </xdr:twoCellAnchor>
  <xdr:twoCellAnchor>
    <xdr:from>
      <xdr:col>22</xdr:col>
      <xdr:colOff>205567</xdr:colOff>
      <xdr:row>23</xdr:row>
      <xdr:rowOff>281611</xdr:rowOff>
    </xdr:from>
    <xdr:to>
      <xdr:col>22</xdr:col>
      <xdr:colOff>641550</xdr:colOff>
      <xdr:row>25</xdr:row>
      <xdr:rowOff>51002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pSpPr/>
      </xdr:nvGrpSpPr>
      <xdr:grpSpPr>
        <a:xfrm>
          <a:off x="10124267" y="7063411"/>
          <a:ext cx="435983" cy="429791"/>
          <a:chOff x="4490204" y="3662289"/>
          <a:chExt cx="435983" cy="436181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 txBox="1"/>
        </xdr:nvSpPr>
        <xdr:spPr>
          <a:xfrm>
            <a:off x="4494187" y="3666469"/>
            <a:ext cx="432000" cy="4320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spAutoFit/>
          </a:bodyPr>
          <a:lstStyle/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押印</a:t>
            </a:r>
            <a:endPara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不要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 txBox="1"/>
        </xdr:nvSpPr>
        <xdr:spPr>
          <a:xfrm>
            <a:off x="4490204" y="3662289"/>
            <a:ext cx="432000" cy="436181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noAutofit/>
          </a:bodyPr>
          <a:lstStyle/>
          <a:p>
            <a:pPr algn="ctr"/>
            <a:endPara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 fPrintsWithSheet="0"/>
  </xdr:twoCellAnchor>
  <xdr:twoCellAnchor>
    <xdr:from>
      <xdr:col>22</xdr:col>
      <xdr:colOff>205567</xdr:colOff>
      <xdr:row>23</xdr:row>
      <xdr:rowOff>281611</xdr:rowOff>
    </xdr:from>
    <xdr:to>
      <xdr:col>22</xdr:col>
      <xdr:colOff>641550</xdr:colOff>
      <xdr:row>25</xdr:row>
      <xdr:rowOff>51002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10124267" y="7063411"/>
          <a:ext cx="435983" cy="429791"/>
          <a:chOff x="4490204" y="3662289"/>
          <a:chExt cx="435983" cy="436181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 txBox="1"/>
        </xdr:nvSpPr>
        <xdr:spPr>
          <a:xfrm>
            <a:off x="4494187" y="3666469"/>
            <a:ext cx="432000" cy="4320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spAutoFit/>
          </a:bodyPr>
          <a:lstStyle/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押印</a:t>
            </a:r>
            <a:endParaRPr kumimoji="1" lang="en-US" altLang="ja-JP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ctr"/>
            <a:r>
              <a:rPr kumimoji="1" lang="ja-JP" altLang="en-US" sz="900">
                <a:solidFill>
                  <a:srgbClr val="FF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不要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 txBox="1"/>
        </xdr:nvSpPr>
        <xdr:spPr>
          <a:xfrm>
            <a:off x="4490204" y="3662289"/>
            <a:ext cx="432000" cy="436181"/>
          </a:xfrm>
          <a:prstGeom prst="rect">
            <a:avLst/>
          </a:prstGeom>
          <a:noFill/>
          <a:ln w="63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>
            <a:noAutofit/>
          </a:bodyPr>
          <a:lstStyle/>
          <a:p>
            <a:pPr algn="ctr"/>
            <a:endParaRPr kumimoji="1" lang="ja-JP" altLang="en-US" sz="9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39"/>
  <sheetViews>
    <sheetView showGridLines="0" tabSelected="1" zoomScaleNormal="100" zoomScaleSheetLayoutView="100" workbookViewId="0">
      <selection activeCell="U7" sqref="U7:Z7"/>
    </sheetView>
  </sheetViews>
  <sheetFormatPr defaultColWidth="2" defaultRowHeight="12"/>
  <cols>
    <col min="1" max="1" width="8.59765625" style="7" bestFit="1" customWidth="1"/>
    <col min="2" max="2" width="9.69921875" style="7" bestFit="1" customWidth="1"/>
    <col min="3" max="16384" width="2" style="2"/>
  </cols>
  <sheetData>
    <row r="1" spans="1:77" ht="18.75" customHeight="1">
      <c r="AK1" s="139" t="s">
        <v>29</v>
      </c>
      <c r="AL1" s="140"/>
      <c r="AM1" s="140"/>
      <c r="AN1" s="141"/>
      <c r="AO1" s="138">
        <v>2024</v>
      </c>
      <c r="AP1" s="138"/>
      <c r="AQ1" s="138"/>
      <c r="AR1" s="138"/>
      <c r="AS1" s="192" t="s">
        <v>7</v>
      </c>
      <c r="AT1" s="192"/>
      <c r="AU1" s="138">
        <v>5</v>
      </c>
      <c r="AV1" s="138"/>
      <c r="AW1" s="192" t="s">
        <v>30</v>
      </c>
      <c r="AX1" s="192"/>
      <c r="AY1" s="138">
        <v>10</v>
      </c>
      <c r="AZ1" s="138"/>
      <c r="BA1" s="192" t="s">
        <v>31</v>
      </c>
      <c r="BB1" s="249"/>
      <c r="BD1" s="118" t="s">
        <v>95</v>
      </c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</row>
    <row r="2" spans="1:77">
      <c r="D2" s="2" t="s">
        <v>79</v>
      </c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</row>
    <row r="3" spans="1:77" ht="12.5" thickBot="1">
      <c r="A3" s="142" t="s">
        <v>83</v>
      </c>
      <c r="B3" s="142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</row>
    <row r="4" spans="1:77" ht="20.25" customHeight="1" thickBot="1">
      <c r="A4" s="12" t="s">
        <v>53</v>
      </c>
      <c r="B4" s="103" t="s">
        <v>98</v>
      </c>
      <c r="C4" s="255" t="s">
        <v>0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</row>
    <row r="5" spans="1:77" ht="15" customHeight="1">
      <c r="A5" s="12" t="s">
        <v>54</v>
      </c>
      <c r="B5" s="102">
        <f>("20"&amp;MID(B4,FIND("和",B4)+1,FIND("年",B4)-FIND("和",B4)-1)+18&amp;"/4/1")*1</f>
        <v>45383</v>
      </c>
      <c r="C5" s="250" t="s">
        <v>88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</row>
    <row r="6" spans="1:77" ht="15" customHeight="1">
      <c r="C6" s="250" t="s">
        <v>89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</row>
    <row r="7" spans="1:77" s="4" customFormat="1" ht="26.25" customHeight="1">
      <c r="A7" s="7"/>
      <c r="B7" s="7"/>
      <c r="S7" s="253" t="s">
        <v>13</v>
      </c>
      <c r="T7" s="253"/>
      <c r="U7" s="256">
        <v>2024</v>
      </c>
      <c r="V7" s="256"/>
      <c r="W7" s="256"/>
      <c r="X7" s="256"/>
      <c r="Y7" s="256"/>
      <c r="Z7" s="256"/>
      <c r="AA7" s="254" t="s">
        <v>7</v>
      </c>
      <c r="AB7" s="254"/>
      <c r="AC7" s="256">
        <v>4</v>
      </c>
      <c r="AD7" s="256"/>
      <c r="AE7" s="256"/>
      <c r="AF7" s="256"/>
      <c r="AG7" s="256"/>
      <c r="AH7" s="256"/>
      <c r="AI7" s="254" t="s">
        <v>35</v>
      </c>
      <c r="AJ7" s="254"/>
      <c r="AK7" s="254"/>
      <c r="AL7" s="254"/>
      <c r="BD7" s="118" t="s">
        <v>96</v>
      </c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</row>
    <row r="8" spans="1:77" ht="7.5" customHeight="1">
      <c r="BD8" s="120" t="s">
        <v>97</v>
      </c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</row>
    <row r="9" spans="1:77" ht="45" customHeight="1">
      <c r="A9" s="142" t="s">
        <v>84</v>
      </c>
      <c r="B9" s="142"/>
      <c r="C9" s="211" t="s">
        <v>1</v>
      </c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</row>
    <row r="10" spans="1:77" ht="7.5" customHeight="1"/>
    <row r="11" spans="1:77" ht="15" customHeight="1" thickBot="1">
      <c r="A11" s="13" t="s">
        <v>62</v>
      </c>
      <c r="B11" s="16"/>
      <c r="C11" s="2" t="s">
        <v>14</v>
      </c>
    </row>
    <row r="12" spans="1:77" ht="15" customHeight="1" thickBot="1">
      <c r="A12" s="14" t="s">
        <v>63</v>
      </c>
      <c r="B12" s="104">
        <v>450</v>
      </c>
      <c r="C12" s="2" t="s">
        <v>15</v>
      </c>
    </row>
    <row r="13" spans="1:77" ht="15" customHeight="1" thickBot="1">
      <c r="A13" s="13" t="s">
        <v>52</v>
      </c>
      <c r="B13" s="17"/>
      <c r="C13" s="2" t="s">
        <v>16</v>
      </c>
      <c r="E13" s="3"/>
    </row>
    <row r="14" spans="1:77" ht="15" customHeight="1" thickBot="1">
      <c r="A14" s="15" t="s">
        <v>50</v>
      </c>
      <c r="B14" s="104">
        <v>11300</v>
      </c>
    </row>
    <row r="15" spans="1:77" s="4" customFormat="1" ht="15" customHeight="1" thickBot="1">
      <c r="A15" s="14" t="s">
        <v>51</v>
      </c>
      <c r="B15" s="104">
        <v>16300</v>
      </c>
      <c r="C15" s="4" t="s">
        <v>2</v>
      </c>
    </row>
    <row r="16" spans="1:77" ht="18.75" customHeight="1">
      <c r="C16" s="145" t="s">
        <v>3</v>
      </c>
      <c r="D16" s="146"/>
      <c r="E16" s="146"/>
      <c r="F16" s="146"/>
      <c r="G16" s="146"/>
      <c r="H16" s="146"/>
      <c r="I16" s="146"/>
      <c r="J16" s="147"/>
      <c r="K16" s="184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220"/>
      <c r="AB16" s="155" t="s">
        <v>33</v>
      </c>
      <c r="AC16" s="156"/>
      <c r="AD16" s="156"/>
      <c r="AE16" s="156"/>
      <c r="AF16" s="156"/>
      <c r="AG16" s="157"/>
      <c r="AH16" s="125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7"/>
    </row>
    <row r="17" spans="1:54" ht="22.5" customHeight="1">
      <c r="C17" s="186" t="s">
        <v>32</v>
      </c>
      <c r="D17" s="187"/>
      <c r="E17" s="187"/>
      <c r="F17" s="187"/>
      <c r="G17" s="187"/>
      <c r="H17" s="187"/>
      <c r="I17" s="187"/>
      <c r="J17" s="188"/>
      <c r="K17" s="167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9"/>
      <c r="AB17" s="164"/>
      <c r="AC17" s="165"/>
      <c r="AD17" s="165"/>
      <c r="AE17" s="165"/>
      <c r="AF17" s="165"/>
      <c r="AG17" s="166"/>
      <c r="AH17" s="128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30"/>
    </row>
    <row r="18" spans="1:54" ht="30" customHeight="1">
      <c r="C18" s="189"/>
      <c r="D18" s="190"/>
      <c r="E18" s="190"/>
      <c r="F18" s="190"/>
      <c r="G18" s="190"/>
      <c r="H18" s="190"/>
      <c r="I18" s="190"/>
      <c r="J18" s="191"/>
      <c r="K18" s="170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2"/>
      <c r="AB18" s="161" t="s">
        <v>34</v>
      </c>
      <c r="AC18" s="162"/>
      <c r="AD18" s="162"/>
      <c r="AE18" s="162"/>
      <c r="AF18" s="162"/>
      <c r="AG18" s="163"/>
      <c r="AH18" s="173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5"/>
    </row>
    <row r="19" spans="1:54" ht="15" customHeight="1"/>
    <row r="20" spans="1:54" s="4" customFormat="1" ht="15" customHeight="1">
      <c r="A20" s="7"/>
      <c r="B20" s="7"/>
      <c r="C20" s="4" t="s">
        <v>18</v>
      </c>
    </row>
    <row r="21" spans="1:54" ht="18.75" customHeight="1">
      <c r="C21" s="145" t="s">
        <v>3</v>
      </c>
      <c r="D21" s="146"/>
      <c r="E21" s="146"/>
      <c r="F21" s="146"/>
      <c r="G21" s="146"/>
      <c r="H21" s="146"/>
      <c r="I21" s="146"/>
      <c r="J21" s="147"/>
      <c r="K21" s="136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55" t="s">
        <v>93</v>
      </c>
      <c r="AC21" s="156"/>
      <c r="AD21" s="156"/>
      <c r="AE21" s="156"/>
      <c r="AF21" s="156"/>
      <c r="AG21" s="157"/>
      <c r="AH21" s="134" t="s">
        <v>4</v>
      </c>
      <c r="AI21" s="134"/>
      <c r="AJ21" s="154"/>
      <c r="AK21" s="154"/>
      <c r="AL21" s="154"/>
      <c r="AM21" s="154"/>
      <c r="AN21" s="154"/>
      <c r="AO21" s="154"/>
      <c r="AP21" s="154"/>
      <c r="AQ21" s="15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5"/>
    </row>
    <row r="22" spans="1:54" ht="33.75" customHeight="1">
      <c r="C22" s="148" t="s">
        <v>5</v>
      </c>
      <c r="D22" s="149"/>
      <c r="E22" s="149"/>
      <c r="F22" s="149"/>
      <c r="G22" s="149"/>
      <c r="H22" s="149"/>
      <c r="I22" s="149"/>
      <c r="J22" s="150"/>
      <c r="K22" s="216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158"/>
      <c r="AC22" s="159"/>
      <c r="AD22" s="159"/>
      <c r="AE22" s="159"/>
      <c r="AF22" s="159"/>
      <c r="AG22" s="160"/>
      <c r="AH22" s="131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3"/>
    </row>
    <row r="23" spans="1:54" ht="18.75" customHeight="1">
      <c r="C23" s="151"/>
      <c r="D23" s="152"/>
      <c r="E23" s="152"/>
      <c r="F23" s="152"/>
      <c r="G23" s="152"/>
      <c r="H23" s="152"/>
      <c r="I23" s="152"/>
      <c r="J23" s="153"/>
      <c r="K23" s="218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161"/>
      <c r="AC23" s="162"/>
      <c r="AD23" s="162"/>
      <c r="AE23" s="162"/>
      <c r="AF23" s="162"/>
      <c r="AG23" s="163"/>
      <c r="AH23" s="212" t="s">
        <v>28</v>
      </c>
      <c r="AI23" s="213"/>
      <c r="AJ23" s="213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5"/>
    </row>
    <row r="24" spans="1:54" ht="18.75" customHeight="1">
      <c r="C24" s="145" t="s">
        <v>3</v>
      </c>
      <c r="D24" s="146"/>
      <c r="E24" s="146"/>
      <c r="F24" s="146"/>
      <c r="G24" s="146"/>
      <c r="H24" s="146"/>
      <c r="I24" s="146"/>
      <c r="J24" s="147"/>
      <c r="K24" s="184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55" t="s">
        <v>94</v>
      </c>
      <c r="AC24" s="156"/>
      <c r="AD24" s="156"/>
      <c r="AE24" s="156"/>
      <c r="AF24" s="156"/>
      <c r="AG24" s="157"/>
      <c r="AH24" s="134" t="s">
        <v>4</v>
      </c>
      <c r="AI24" s="134"/>
      <c r="AJ24" s="154"/>
      <c r="AK24" s="154"/>
      <c r="AL24" s="154"/>
      <c r="AM24" s="154"/>
      <c r="AN24" s="154"/>
      <c r="AO24" s="154"/>
      <c r="AP24" s="154"/>
      <c r="AQ24" s="15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5"/>
    </row>
    <row r="25" spans="1:54" ht="33.75" customHeight="1">
      <c r="C25" s="179" t="s">
        <v>6</v>
      </c>
      <c r="D25" s="159"/>
      <c r="E25" s="159"/>
      <c r="F25" s="159"/>
      <c r="G25" s="159"/>
      <c r="H25" s="159"/>
      <c r="I25" s="159"/>
      <c r="J25" s="160"/>
      <c r="K25" s="167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58"/>
      <c r="AC25" s="159"/>
      <c r="AD25" s="159"/>
      <c r="AE25" s="159"/>
      <c r="AF25" s="159"/>
      <c r="AG25" s="160"/>
      <c r="AH25" s="131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3"/>
    </row>
    <row r="26" spans="1:54" ht="18.75" customHeight="1">
      <c r="C26" s="180"/>
      <c r="D26" s="162"/>
      <c r="E26" s="162"/>
      <c r="F26" s="162"/>
      <c r="G26" s="162"/>
      <c r="H26" s="162"/>
      <c r="I26" s="162"/>
      <c r="J26" s="163"/>
      <c r="K26" s="170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61"/>
      <c r="AC26" s="162"/>
      <c r="AD26" s="162"/>
      <c r="AE26" s="162"/>
      <c r="AF26" s="162"/>
      <c r="AG26" s="163"/>
      <c r="AH26" s="212" t="s">
        <v>28</v>
      </c>
      <c r="AI26" s="213"/>
      <c r="AJ26" s="213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5"/>
    </row>
    <row r="27" spans="1:54" ht="15" customHeight="1"/>
    <row r="28" spans="1:54" s="4" customFormat="1" ht="15" customHeight="1">
      <c r="A28" s="7"/>
      <c r="B28" s="7"/>
      <c r="C28" s="4" t="s">
        <v>19</v>
      </c>
    </row>
    <row r="29" spans="1:54" ht="33.75" customHeight="1">
      <c r="C29" s="176" t="s">
        <v>27</v>
      </c>
      <c r="D29" s="177"/>
      <c r="E29" s="177"/>
      <c r="F29" s="177"/>
      <c r="G29" s="177"/>
      <c r="H29" s="177"/>
      <c r="I29" s="177"/>
      <c r="J29" s="177"/>
      <c r="K29" s="181">
        <f>RIGHT(U7,2)-18</f>
        <v>6</v>
      </c>
      <c r="L29" s="182"/>
      <c r="M29" s="182"/>
      <c r="N29" s="182"/>
      <c r="O29" s="182"/>
      <c r="P29" s="182"/>
      <c r="Q29" s="183" t="s">
        <v>7</v>
      </c>
      <c r="R29" s="183"/>
      <c r="S29" s="124">
        <f>AC7</f>
        <v>4</v>
      </c>
      <c r="T29" s="124"/>
      <c r="U29" s="124"/>
      <c r="V29" s="178" t="s">
        <v>8</v>
      </c>
      <c r="W29" s="178"/>
      <c r="X29" s="178"/>
      <c r="Y29" s="176" t="s">
        <v>43</v>
      </c>
      <c r="Z29" s="177"/>
      <c r="AA29" s="177"/>
      <c r="AB29" s="177"/>
      <c r="AC29" s="177"/>
      <c r="AD29" s="123">
        <f>SUM(Top:End!T21)</f>
        <v>0</v>
      </c>
      <c r="AE29" s="124"/>
      <c r="AF29" s="124"/>
      <c r="AG29" s="124"/>
      <c r="AH29" s="124"/>
      <c r="AI29" s="124"/>
      <c r="AJ29" s="183" t="s">
        <v>26</v>
      </c>
      <c r="AK29" s="183"/>
      <c r="AL29" s="176" t="s">
        <v>9</v>
      </c>
      <c r="AM29" s="177"/>
      <c r="AN29" s="177"/>
      <c r="AO29" s="177"/>
      <c r="AP29" s="177"/>
      <c r="AQ29" s="246">
        <f>SUM(Top:End!W21)</f>
        <v>0</v>
      </c>
      <c r="AR29" s="247"/>
      <c r="AS29" s="247"/>
      <c r="AT29" s="247"/>
      <c r="AU29" s="247"/>
      <c r="AV29" s="247"/>
      <c r="AW29" s="247"/>
      <c r="AX29" s="247"/>
      <c r="AY29" s="247"/>
      <c r="AZ29" s="247"/>
      <c r="BA29" s="183" t="s">
        <v>10</v>
      </c>
      <c r="BB29" s="252"/>
    </row>
    <row r="30" spans="1:54">
      <c r="S30" s="1"/>
      <c r="T30" s="1"/>
      <c r="U30" s="1"/>
      <c r="V30" s="1"/>
      <c r="AX30" s="5"/>
    </row>
    <row r="31" spans="1:54" s="4" customFormat="1" ht="15" customHeight="1">
      <c r="A31" s="7"/>
      <c r="B31" s="7"/>
      <c r="C31" s="4" t="s">
        <v>20</v>
      </c>
    </row>
    <row r="32" spans="1:54" ht="22.5" customHeight="1">
      <c r="B32" s="8"/>
      <c r="D32" s="6" t="s">
        <v>11</v>
      </c>
    </row>
    <row r="33" spans="1:54" ht="15" customHeight="1">
      <c r="B33" s="9"/>
    </row>
    <row r="34" spans="1:54" s="4" customFormat="1" ht="15" customHeight="1">
      <c r="A34" s="7"/>
      <c r="B34" s="9"/>
      <c r="C34" s="4" t="s">
        <v>25</v>
      </c>
    </row>
    <row r="35" spans="1:54" s="1" customFormat="1" ht="32.25" customHeight="1">
      <c r="A35" s="7"/>
      <c r="B35" s="9"/>
      <c r="C35" s="207" t="s">
        <v>81</v>
      </c>
      <c r="D35" s="208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200"/>
      <c r="P35" s="230" t="s">
        <v>39</v>
      </c>
      <c r="Q35" s="221"/>
      <c r="R35" s="221"/>
      <c r="S35" s="221"/>
      <c r="T35" s="221" t="s">
        <v>38</v>
      </c>
      <c r="U35" s="221"/>
      <c r="V35" s="221"/>
      <c r="W35" s="221"/>
      <c r="X35" s="221"/>
      <c r="Y35" s="222"/>
      <c r="Z35" s="121" t="s">
        <v>21</v>
      </c>
      <c r="AA35" s="121"/>
      <c r="AB35" s="121"/>
      <c r="AC35" s="121"/>
      <c r="AD35" s="121"/>
      <c r="AE35" s="121"/>
      <c r="AF35" s="121"/>
      <c r="AG35" s="122"/>
      <c r="AH35" s="143" t="s">
        <v>87</v>
      </c>
      <c r="AI35" s="144"/>
      <c r="AJ35" s="144"/>
      <c r="AK35" s="144"/>
      <c r="AL35" s="144"/>
      <c r="AM35" s="144"/>
      <c r="AN35" s="144" t="s">
        <v>22</v>
      </c>
      <c r="AO35" s="144"/>
      <c r="AP35" s="144"/>
      <c r="AQ35" s="144"/>
      <c r="AR35" s="144"/>
      <c r="AS35" s="144"/>
      <c r="AT35" s="248" t="s">
        <v>12</v>
      </c>
      <c r="AU35" s="248"/>
      <c r="AV35" s="221" t="s">
        <v>23</v>
      </c>
      <c r="AW35" s="221"/>
      <c r="AX35" s="221"/>
      <c r="AY35" s="221"/>
      <c r="AZ35" s="221"/>
      <c r="BA35" s="221"/>
      <c r="BB35" s="222"/>
    </row>
    <row r="36" spans="1:54" s="1" customFormat="1" ht="32.25" customHeight="1">
      <c r="A36" s="7"/>
      <c r="B36" s="7"/>
      <c r="C36" s="209"/>
      <c r="D36" s="210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2"/>
      <c r="P36" s="231" t="s">
        <v>85</v>
      </c>
      <c r="Q36" s="225"/>
      <c r="R36" s="225"/>
      <c r="S36" s="225"/>
      <c r="T36" s="225" t="s">
        <v>40</v>
      </c>
      <c r="U36" s="225"/>
      <c r="V36" s="225"/>
      <c r="W36" s="225"/>
      <c r="X36" s="225"/>
      <c r="Y36" s="226"/>
      <c r="Z36" s="243" t="s">
        <v>24</v>
      </c>
      <c r="AA36" s="243"/>
      <c r="AB36" s="243"/>
      <c r="AC36" s="243"/>
      <c r="AD36" s="243"/>
      <c r="AE36" s="243"/>
      <c r="AF36" s="243"/>
      <c r="AG36" s="244"/>
      <c r="AH36" s="240"/>
      <c r="AI36" s="241"/>
      <c r="AJ36" s="242"/>
      <c r="AK36" s="240"/>
      <c r="AL36" s="241"/>
      <c r="AM36" s="242"/>
      <c r="AN36" s="240"/>
      <c r="AO36" s="241"/>
      <c r="AP36" s="242"/>
      <c r="AQ36" s="240"/>
      <c r="AR36" s="241"/>
      <c r="AS36" s="242"/>
      <c r="AT36" s="240"/>
      <c r="AU36" s="241"/>
      <c r="AV36" s="242"/>
      <c r="AW36" s="240"/>
      <c r="AX36" s="241"/>
      <c r="AY36" s="242"/>
      <c r="AZ36" s="240"/>
      <c r="BA36" s="241"/>
      <c r="BB36" s="245"/>
    </row>
    <row r="37" spans="1:54" s="1" customFormat="1" ht="32.25" customHeight="1">
      <c r="A37" s="7"/>
      <c r="B37" s="7"/>
      <c r="C37" s="203" t="s">
        <v>82</v>
      </c>
      <c r="D37" s="20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6"/>
      <c r="P37" s="193" t="s">
        <v>36</v>
      </c>
      <c r="Q37" s="194"/>
      <c r="R37" s="194"/>
      <c r="S37" s="194"/>
      <c r="T37" s="194" t="s">
        <v>37</v>
      </c>
      <c r="U37" s="194"/>
      <c r="V37" s="194"/>
      <c r="W37" s="194"/>
      <c r="X37" s="194"/>
      <c r="Y37" s="227"/>
      <c r="Z37" s="232" t="s">
        <v>41</v>
      </c>
      <c r="AA37" s="232"/>
      <c r="AB37" s="232"/>
      <c r="AC37" s="232"/>
      <c r="AD37" s="232"/>
      <c r="AE37" s="232"/>
      <c r="AF37" s="232"/>
      <c r="AG37" s="233"/>
      <c r="AH37" s="234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6"/>
    </row>
    <row r="38" spans="1:54" s="1" customFormat="1" ht="32.25" customHeight="1">
      <c r="A38" s="7"/>
      <c r="B38" s="7"/>
      <c r="C38" s="205"/>
      <c r="D38" s="206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8"/>
      <c r="P38" s="223" t="s">
        <v>86</v>
      </c>
      <c r="Q38" s="224"/>
      <c r="R38" s="224"/>
      <c r="S38" s="224"/>
      <c r="T38" s="228"/>
      <c r="U38" s="228"/>
      <c r="V38" s="228"/>
      <c r="W38" s="228"/>
      <c r="X38" s="228"/>
      <c r="Y38" s="229"/>
      <c r="Z38" s="152"/>
      <c r="AA38" s="152"/>
      <c r="AB38" s="152"/>
      <c r="AC38" s="152"/>
      <c r="AD38" s="152"/>
      <c r="AE38" s="152"/>
      <c r="AF38" s="152"/>
      <c r="AG38" s="153"/>
      <c r="AH38" s="237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9"/>
    </row>
    <row r="39" spans="1:54" ht="15" customHeight="1">
      <c r="C39" s="2" t="s">
        <v>42</v>
      </c>
    </row>
  </sheetData>
  <sheetProtection sheet="1" objects="1" scenarios="1"/>
  <mergeCells count="89">
    <mergeCell ref="AQ29:AZ29"/>
    <mergeCell ref="AN35:AS35"/>
    <mergeCell ref="AT35:AU35"/>
    <mergeCell ref="AS1:AT1"/>
    <mergeCell ref="BA1:BB1"/>
    <mergeCell ref="C6:BB6"/>
    <mergeCell ref="AJ29:AK29"/>
    <mergeCell ref="AL29:AP29"/>
    <mergeCell ref="BA29:BB29"/>
    <mergeCell ref="S7:T7"/>
    <mergeCell ref="AI7:AL7"/>
    <mergeCell ref="C4:BB4"/>
    <mergeCell ref="C5:BB5"/>
    <mergeCell ref="U7:Z7"/>
    <mergeCell ref="AA7:AB7"/>
    <mergeCell ref="AC7:AH7"/>
    <mergeCell ref="Z37:AG38"/>
    <mergeCell ref="AH37:BB38"/>
    <mergeCell ref="AK36:AM36"/>
    <mergeCell ref="AH36:AJ36"/>
    <mergeCell ref="Z36:AG36"/>
    <mergeCell ref="AN36:AP36"/>
    <mergeCell ref="AZ36:BB36"/>
    <mergeCell ref="AW36:AY36"/>
    <mergeCell ref="AT36:AV36"/>
    <mergeCell ref="AQ36:AS36"/>
    <mergeCell ref="P38:S38"/>
    <mergeCell ref="T36:Y36"/>
    <mergeCell ref="T35:Y35"/>
    <mergeCell ref="T37:Y37"/>
    <mergeCell ref="T38:Y38"/>
    <mergeCell ref="P35:S35"/>
    <mergeCell ref="P36:S36"/>
    <mergeCell ref="C16:J16"/>
    <mergeCell ref="C17:J18"/>
    <mergeCell ref="AW1:AX1"/>
    <mergeCell ref="P37:S37"/>
    <mergeCell ref="E37:O38"/>
    <mergeCell ref="E35:O36"/>
    <mergeCell ref="C37:D38"/>
    <mergeCell ref="C35:D36"/>
    <mergeCell ref="C9:BB9"/>
    <mergeCell ref="AH23:AJ23"/>
    <mergeCell ref="AK23:BB23"/>
    <mergeCell ref="AH26:AJ26"/>
    <mergeCell ref="AK26:BB26"/>
    <mergeCell ref="K22:AA23"/>
    <mergeCell ref="K16:AA16"/>
    <mergeCell ref="AV35:BB35"/>
    <mergeCell ref="C25:J26"/>
    <mergeCell ref="K25:AA26"/>
    <mergeCell ref="K29:P29"/>
    <mergeCell ref="S29:U29"/>
    <mergeCell ref="Y29:AC29"/>
    <mergeCell ref="Q29:R29"/>
    <mergeCell ref="AB24:AG26"/>
    <mergeCell ref="K24:AA24"/>
    <mergeCell ref="A9:B9"/>
    <mergeCell ref="A3:B3"/>
    <mergeCell ref="AH35:AM35"/>
    <mergeCell ref="C21:J21"/>
    <mergeCell ref="C22:J23"/>
    <mergeCell ref="AJ21:AQ21"/>
    <mergeCell ref="AJ24:AQ24"/>
    <mergeCell ref="C24:J24"/>
    <mergeCell ref="AB21:AG23"/>
    <mergeCell ref="AH21:AI21"/>
    <mergeCell ref="AB18:AG18"/>
    <mergeCell ref="AB16:AG17"/>
    <mergeCell ref="K17:AA18"/>
    <mergeCell ref="AH18:BB18"/>
    <mergeCell ref="C29:J29"/>
    <mergeCell ref="V29:X29"/>
    <mergeCell ref="BD1:BY1"/>
    <mergeCell ref="BD7:BY7"/>
    <mergeCell ref="BD8:BY9"/>
    <mergeCell ref="Z35:AG35"/>
    <mergeCell ref="AD29:AI29"/>
    <mergeCell ref="AH16:BB17"/>
    <mergeCell ref="AH25:BB25"/>
    <mergeCell ref="AR24:BB24"/>
    <mergeCell ref="AR21:BB21"/>
    <mergeCell ref="AH22:BB22"/>
    <mergeCell ref="K21:AA21"/>
    <mergeCell ref="AH24:AI24"/>
    <mergeCell ref="AO1:AR1"/>
    <mergeCell ref="AU1:AV1"/>
    <mergeCell ref="AY1:AZ1"/>
    <mergeCell ref="AK1:AN1"/>
  </mergeCells>
  <phoneticPr fontId="3"/>
  <dataValidations count="13">
    <dataValidation type="list" allowBlank="1" showInputMessage="1" showErrorMessage="1" sqref="AT35" xr:uid="{00000000-0002-0000-0000-000000000000}">
      <formula1>"☐,☑"</formula1>
    </dataValidation>
    <dataValidation type="list" allowBlank="1" showInputMessage="1" showErrorMessage="1" sqref="AH35:AM35" xr:uid="{00000000-0002-0000-0000-000001000000}">
      <formula1>"□ 普通,☑ 普通"</formula1>
    </dataValidation>
    <dataValidation type="list" allowBlank="1" showInputMessage="1" showErrorMessage="1" sqref="AN35:AS35" xr:uid="{00000000-0002-0000-0000-000002000000}">
      <formula1>"□ 当座,☑ 当座"</formula1>
    </dataValidation>
    <dataValidation type="list" allowBlank="1" showInputMessage="1" showErrorMessage="1" sqref="P37" xr:uid="{00000000-0002-0000-0000-000003000000}">
      <formula1>"□本店,☑本店"</formula1>
    </dataValidation>
    <dataValidation type="list" allowBlank="1" showInputMessage="1" showErrorMessage="1" sqref="T37" xr:uid="{00000000-0002-0000-0000-000004000000}">
      <formula1>"□出張所,☑出張所"</formula1>
    </dataValidation>
    <dataValidation type="list" allowBlank="1" showInputMessage="1" showErrorMessage="1" sqref="T35" xr:uid="{00000000-0002-0000-0000-000005000000}">
      <formula1>"□信用金庫,☑信用金庫"</formula1>
    </dataValidation>
    <dataValidation type="list" allowBlank="1" showInputMessage="1" showErrorMessage="1" sqref="P35" xr:uid="{00000000-0002-0000-0000-000006000000}">
      <formula1>"□銀行,☑銀行"</formula1>
    </dataValidation>
    <dataValidation type="list" allowBlank="1" showInputMessage="1" showErrorMessage="1" sqref="P36" xr:uid="{00000000-0002-0000-0000-000007000000}">
      <formula1>"□農協,☑農協"</formula1>
    </dataValidation>
    <dataValidation type="list" allowBlank="1" showInputMessage="1" showErrorMessage="1" sqref="T36 T38" xr:uid="{00000000-0002-0000-0000-000008000000}">
      <formula1>"□信用組合,☑信用組合"</formula1>
    </dataValidation>
    <dataValidation type="list" allowBlank="1" showInputMessage="1" showErrorMessage="1" sqref="P38" xr:uid="{00000000-0002-0000-0000-000009000000}">
      <formula1>"□支店,☑支店"</formula1>
    </dataValidation>
    <dataValidation type="list" allowBlank="1" showInputMessage="1" showErrorMessage="1" sqref="U7:Z7" xr:uid="{00000000-0002-0000-0000-00000A000000}">
      <formula1>"2023,2024,2025,2026,2027,2028,2029,2030"</formula1>
    </dataValidation>
    <dataValidation type="list" allowBlank="1" showInputMessage="1" showErrorMessage="1" sqref="AC7:AH7" xr:uid="{00000000-0002-0000-0000-00000B000000}">
      <formula1>"4,5,6,7,8,9,10,11,12,1,2,3"</formula1>
    </dataValidation>
    <dataValidation type="list" allowBlank="1" showInputMessage="1" sqref="B4" xr:uid="{00000000-0002-0000-0000-00000C000000}">
      <formula1>"令和５年度,令和６年度,令和７年度,令和８年度,令和９年度,令和10年度,令和11年度,令和12年度"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"/>
  <sheetViews>
    <sheetView workbookViewId="0">
      <selection activeCell="F26" sqref="F26"/>
    </sheetView>
  </sheetViews>
  <sheetFormatPr defaultRowHeight="1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25"/>
  <sheetViews>
    <sheetView showGridLines="0" zoomScaleNormal="100" zoomScaleSheetLayoutView="100" workbookViewId="0"/>
  </sheetViews>
  <sheetFormatPr defaultColWidth="2" defaultRowHeight="14"/>
  <cols>
    <col min="1" max="1" width="4.59765625" style="10" customWidth="1"/>
    <col min="2" max="3" width="17.09765625" style="10" customWidth="1"/>
    <col min="4" max="4" width="13.8984375" style="10" customWidth="1"/>
    <col min="5" max="5" width="7" style="10" customWidth="1"/>
    <col min="6" max="6" width="9.296875" style="10" customWidth="1"/>
    <col min="7" max="7" width="5" style="10" customWidth="1"/>
    <col min="8" max="8" width="5.69921875" style="10" bestFit="1" customWidth="1"/>
    <col min="9" max="9" width="5" style="10" customWidth="1"/>
    <col min="10" max="10" width="3.69921875" style="10" bestFit="1" customWidth="1"/>
    <col min="11" max="11" width="5.69921875" style="10" customWidth="1"/>
    <col min="12" max="12" width="5.296875" style="10" customWidth="1"/>
    <col min="13" max="13" width="3.69921875" style="10" bestFit="1" customWidth="1"/>
    <col min="14" max="14" width="7.59765625" style="10" customWidth="1"/>
    <col min="15" max="15" width="4.09765625" style="10" customWidth="1"/>
    <col min="16" max="16" width="7.59765625" style="10" customWidth="1"/>
    <col min="17" max="17" width="12.8984375" style="10" customWidth="1"/>
    <col min="18" max="19" width="2" style="10"/>
    <col min="20" max="20" width="12.8984375" style="10" customWidth="1"/>
    <col min="21" max="21" width="2" style="10"/>
    <col min="22" max="22" width="2" style="10" customWidth="1"/>
    <col min="23" max="23" width="12.8984375" style="10" customWidth="1"/>
    <col min="24" max="24" width="2" style="10" customWidth="1"/>
    <col min="25" max="16384" width="2" style="10"/>
  </cols>
  <sheetData>
    <row r="1" spans="1:25" ht="18.75" customHeight="1">
      <c r="T1" s="277">
        <f ca="1">IF(B11&lt;&gt;"",_xlfn.SHEET()-2,0)</f>
        <v>0</v>
      </c>
      <c r="U1" s="278"/>
      <c r="V1" s="278"/>
      <c r="W1" s="105">
        <f>COUNTA(Top:End!B11)</f>
        <v>0</v>
      </c>
    </row>
    <row r="2" spans="1:25" s="2" customFormat="1" ht="9.75" customHeight="1">
      <c r="B2" s="22"/>
      <c r="I2" s="29"/>
      <c r="J2" s="29"/>
      <c r="K2" s="29"/>
      <c r="L2" s="29"/>
      <c r="M2" s="29"/>
      <c r="N2" s="29"/>
      <c r="O2" s="29"/>
    </row>
    <row r="3" spans="1:25" ht="18.75" customHeight="1">
      <c r="A3" s="281" t="s">
        <v>47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</row>
    <row r="4" spans="1:25" s="2" customFormat="1" ht="9.75" customHeight="1">
      <c r="B4" s="22"/>
      <c r="I4" s="29"/>
      <c r="J4" s="29"/>
      <c r="K4" s="29"/>
      <c r="L4" s="29"/>
      <c r="M4" s="29"/>
      <c r="N4" s="29"/>
      <c r="O4" s="29"/>
    </row>
    <row r="5" spans="1:25" s="86" customFormat="1" ht="18.75" customHeight="1">
      <c r="C5" s="28"/>
      <c r="D5" s="28"/>
      <c r="E5" s="28"/>
      <c r="F5" s="87" t="s">
        <v>13</v>
      </c>
      <c r="G5" s="275">
        <f>IF(請求書!U7="","",請求書!U7)</f>
        <v>2024</v>
      </c>
      <c r="H5" s="275"/>
      <c r="I5" s="88" t="s">
        <v>7</v>
      </c>
      <c r="J5" s="276">
        <f>IF(請求書!AC7="","",請求書!AC7)</f>
        <v>4</v>
      </c>
      <c r="K5" s="276"/>
      <c r="L5" s="282" t="s">
        <v>35</v>
      </c>
      <c r="M5" s="282"/>
    </row>
    <row r="6" spans="1:25" ht="26.25" customHeight="1">
      <c r="A6" s="23" t="s">
        <v>80</v>
      </c>
      <c r="B6" s="11"/>
      <c r="C6" s="11"/>
      <c r="O6" s="279" t="s">
        <v>44</v>
      </c>
      <c r="P6" s="280"/>
      <c r="Q6" s="272" t="str">
        <f>IF(請求書!K22="","",請求書!K22)</f>
        <v/>
      </c>
      <c r="R6" s="273"/>
      <c r="S6" s="273"/>
      <c r="T6" s="273"/>
      <c r="U6" s="273"/>
      <c r="V6" s="273"/>
      <c r="W6" s="273"/>
      <c r="X6" s="273"/>
      <c r="Y6" s="274"/>
    </row>
    <row r="7" spans="1:25" s="2" customFormat="1" ht="9.75" customHeight="1">
      <c r="B7" s="22"/>
      <c r="I7" s="29"/>
      <c r="J7" s="29"/>
      <c r="K7" s="29"/>
      <c r="L7" s="29"/>
      <c r="M7" s="29"/>
      <c r="N7" s="29"/>
      <c r="O7" s="29"/>
    </row>
    <row r="8" spans="1:25" s="11" customFormat="1" ht="15" customHeight="1">
      <c r="A8" s="283" t="s">
        <v>45</v>
      </c>
      <c r="B8" s="261" t="s">
        <v>60</v>
      </c>
      <c r="C8" s="262"/>
      <c r="D8" s="263"/>
      <c r="E8" s="283" t="s">
        <v>55</v>
      </c>
      <c r="F8" s="283" t="s">
        <v>49</v>
      </c>
      <c r="G8" s="261" t="s">
        <v>56</v>
      </c>
      <c r="H8" s="262"/>
      <c r="I8" s="262"/>
      <c r="J8" s="262"/>
      <c r="K8" s="262"/>
      <c r="L8" s="262"/>
      <c r="M8" s="263"/>
      <c r="N8" s="285" t="s">
        <v>70</v>
      </c>
      <c r="O8" s="286"/>
      <c r="P8" s="287"/>
      <c r="Q8" s="266" t="s">
        <v>66</v>
      </c>
      <c r="R8" s="267"/>
      <c r="S8" s="267"/>
      <c r="T8" s="266" t="str">
        <f>"対象額(Ｂ)"&amp;CHAR(10)&amp;請求書!B12&amp;"円×提供日数"</f>
        <v>対象額(Ｂ)
450円×提供日数</v>
      </c>
      <c r="U8" s="267"/>
      <c r="V8" s="267"/>
      <c r="W8" s="266" t="s">
        <v>69</v>
      </c>
      <c r="X8" s="267"/>
      <c r="Y8" s="270"/>
    </row>
    <row r="9" spans="1:25" s="11" customFormat="1" ht="15" customHeight="1">
      <c r="A9" s="284"/>
      <c r="B9" s="24" t="s">
        <v>61</v>
      </c>
      <c r="C9" s="25" t="s">
        <v>48</v>
      </c>
      <c r="D9" s="26" t="s">
        <v>46</v>
      </c>
      <c r="E9" s="284"/>
      <c r="F9" s="284"/>
      <c r="G9" s="291" t="s">
        <v>65</v>
      </c>
      <c r="H9" s="259"/>
      <c r="I9" s="259"/>
      <c r="J9" s="292"/>
      <c r="K9" s="259" t="s">
        <v>58</v>
      </c>
      <c r="L9" s="259"/>
      <c r="M9" s="260"/>
      <c r="N9" s="288"/>
      <c r="O9" s="289"/>
      <c r="P9" s="290"/>
      <c r="Q9" s="268"/>
      <c r="R9" s="269"/>
      <c r="S9" s="269"/>
      <c r="T9" s="268"/>
      <c r="U9" s="269"/>
      <c r="V9" s="269"/>
      <c r="W9" s="268"/>
      <c r="X9" s="269"/>
      <c r="Y9" s="271"/>
    </row>
    <row r="10" spans="1:25" s="11" customFormat="1" ht="30" customHeight="1">
      <c r="A10" s="89" t="s">
        <v>68</v>
      </c>
      <c r="B10" s="106" t="s">
        <v>71</v>
      </c>
      <c r="C10" s="107" t="s">
        <v>72</v>
      </c>
      <c r="D10" s="108">
        <v>42986</v>
      </c>
      <c r="E10" s="90">
        <f>IFERROR(IF(D10="","-",DATEDIF(D10,請求書!$B$5,"Y")),0)</f>
        <v>6</v>
      </c>
      <c r="F10" s="91" t="str">
        <f>IF(D10="","-",IF(E10&lt;3,"新３号","新２号"))</f>
        <v>新２号</v>
      </c>
      <c r="G10" s="109">
        <v>1</v>
      </c>
      <c r="H10" s="92" t="s">
        <v>57</v>
      </c>
      <c r="I10" s="110">
        <v>31</v>
      </c>
      <c r="J10" s="93" t="s">
        <v>17</v>
      </c>
      <c r="K10" s="94" t="s">
        <v>59</v>
      </c>
      <c r="L10" s="111">
        <v>15</v>
      </c>
      <c r="M10" s="95" t="s">
        <v>17</v>
      </c>
      <c r="N10" s="112">
        <v>0.58333333333333337</v>
      </c>
      <c r="O10" s="96" t="s">
        <v>64</v>
      </c>
      <c r="P10" s="113">
        <v>0.75</v>
      </c>
      <c r="Q10" s="114">
        <v>6000</v>
      </c>
      <c r="R10" s="264" t="s">
        <v>10</v>
      </c>
      <c r="S10" s="265"/>
      <c r="T10" s="97">
        <f>請求書!$B$12*内訳1!$L10</f>
        <v>6750</v>
      </c>
      <c r="U10" s="264" t="s">
        <v>10</v>
      </c>
      <c r="V10" s="265"/>
      <c r="W10" s="98">
        <f>MIN($Q10,$T10,IFERROR(INDEX(請求書!$B$14:$B$15,MATCH($F10,請求書!$A$14:$A$15,0),),0))</f>
        <v>6000</v>
      </c>
      <c r="X10" s="264" t="s">
        <v>10</v>
      </c>
      <c r="Y10" s="265"/>
    </row>
    <row r="11" spans="1:25" s="11" customFormat="1" ht="30" customHeight="1">
      <c r="A11" s="18">
        <v>1</v>
      </c>
      <c r="B11" s="70"/>
      <c r="C11" s="71"/>
      <c r="D11" s="72"/>
      <c r="E11" s="99" t="str">
        <f>IFERROR(IF(D11="","-",DATEDIF(D11,請求書!$B$5,"Y")),0)</f>
        <v>-</v>
      </c>
      <c r="F11" s="100" t="str">
        <f t="shared" ref="F11:F20" si="0">IF(D11="","-",IF(E11&lt;3,"新３号","新２号"))</f>
        <v>-</v>
      </c>
      <c r="G11" s="73"/>
      <c r="H11" s="74" t="s">
        <v>57</v>
      </c>
      <c r="I11" s="75"/>
      <c r="J11" s="76" t="s">
        <v>17</v>
      </c>
      <c r="K11" s="77" t="s">
        <v>59</v>
      </c>
      <c r="L11" s="78"/>
      <c r="M11" s="79" t="s">
        <v>17</v>
      </c>
      <c r="N11" s="80"/>
      <c r="O11" s="81" t="s">
        <v>64</v>
      </c>
      <c r="P11" s="82"/>
      <c r="Q11" s="83"/>
      <c r="R11" s="257" t="s">
        <v>67</v>
      </c>
      <c r="S11" s="258"/>
      <c r="T11" s="84">
        <f>請求書!$B$12*内訳1!$L11</f>
        <v>0</v>
      </c>
      <c r="U11" s="257" t="s">
        <v>67</v>
      </c>
      <c r="V11" s="258"/>
      <c r="W11" s="85">
        <f>MIN($Q11,$T11,IFERROR(INDEX(請求書!$B$14:$B$15,MATCH($F11,請求書!$A$14:$A$15,0),),0))</f>
        <v>0</v>
      </c>
      <c r="X11" s="257" t="s">
        <v>67</v>
      </c>
      <c r="Y11" s="258"/>
    </row>
    <row r="12" spans="1:25" s="11" customFormat="1" ht="30" customHeight="1">
      <c r="A12" s="30">
        <v>2</v>
      </c>
      <c r="B12" s="42"/>
      <c r="C12" s="43"/>
      <c r="D12" s="44"/>
      <c r="E12" s="31" t="str">
        <f>IFERROR(IF(D12="","-",DATEDIF(D12,請求書!$B$5,"Y")),0)</f>
        <v>-</v>
      </c>
      <c r="F12" s="32" t="str">
        <f t="shared" si="0"/>
        <v>-</v>
      </c>
      <c r="G12" s="45"/>
      <c r="H12" s="33" t="s">
        <v>57</v>
      </c>
      <c r="I12" s="46"/>
      <c r="J12" s="34" t="s">
        <v>17</v>
      </c>
      <c r="K12" s="35" t="s">
        <v>59</v>
      </c>
      <c r="L12" s="47"/>
      <c r="M12" s="36" t="s">
        <v>17</v>
      </c>
      <c r="N12" s="48"/>
      <c r="O12" s="37" t="s">
        <v>64</v>
      </c>
      <c r="P12" s="49"/>
      <c r="Q12" s="50"/>
      <c r="R12" s="293" t="s">
        <v>67</v>
      </c>
      <c r="S12" s="294"/>
      <c r="T12" s="38">
        <f>請求書!$B$12*内訳1!$L12</f>
        <v>0</v>
      </c>
      <c r="U12" s="293" t="s">
        <v>67</v>
      </c>
      <c r="V12" s="294"/>
      <c r="W12" s="39">
        <f>MIN($Q12,$T12,IFERROR(INDEX(請求書!$B$14:$B$15,MATCH($F12,請求書!$A$14:$A$15,0),),0))</f>
        <v>0</v>
      </c>
      <c r="X12" s="293" t="s">
        <v>67</v>
      </c>
      <c r="Y12" s="294"/>
    </row>
    <row r="13" spans="1:25" s="11" customFormat="1" ht="30" customHeight="1">
      <c r="A13" s="30">
        <v>3</v>
      </c>
      <c r="B13" s="42"/>
      <c r="C13" s="43"/>
      <c r="D13" s="44"/>
      <c r="E13" s="31" t="str">
        <f>IFERROR(IF(D13="","-",DATEDIF(D13,請求書!$B$5,"Y")),0)</f>
        <v>-</v>
      </c>
      <c r="F13" s="32" t="str">
        <f t="shared" si="0"/>
        <v>-</v>
      </c>
      <c r="G13" s="45"/>
      <c r="H13" s="33" t="s">
        <v>57</v>
      </c>
      <c r="I13" s="46"/>
      <c r="J13" s="34" t="s">
        <v>17</v>
      </c>
      <c r="K13" s="35" t="s">
        <v>59</v>
      </c>
      <c r="L13" s="47"/>
      <c r="M13" s="36" t="s">
        <v>17</v>
      </c>
      <c r="N13" s="48"/>
      <c r="O13" s="37" t="s">
        <v>64</v>
      </c>
      <c r="P13" s="49"/>
      <c r="Q13" s="50"/>
      <c r="R13" s="293" t="s">
        <v>67</v>
      </c>
      <c r="S13" s="294"/>
      <c r="T13" s="38">
        <f>請求書!$B$12*内訳1!$L13</f>
        <v>0</v>
      </c>
      <c r="U13" s="293" t="s">
        <v>67</v>
      </c>
      <c r="V13" s="294"/>
      <c r="W13" s="39">
        <f>MIN($Q13,$T13,IFERROR(INDEX(請求書!$B$14:$B$15,MATCH($F13,請求書!$A$14:$A$15,0),),0))</f>
        <v>0</v>
      </c>
      <c r="X13" s="293" t="s">
        <v>67</v>
      </c>
      <c r="Y13" s="294"/>
    </row>
    <row r="14" spans="1:25" s="11" customFormat="1" ht="30" customHeight="1">
      <c r="A14" s="30">
        <v>4</v>
      </c>
      <c r="B14" s="42"/>
      <c r="C14" s="43"/>
      <c r="D14" s="44"/>
      <c r="E14" s="31" t="str">
        <f>IFERROR(IF(D14="","-",DATEDIF(D14,請求書!$B$5,"Y")),0)</f>
        <v>-</v>
      </c>
      <c r="F14" s="32" t="str">
        <f t="shared" si="0"/>
        <v>-</v>
      </c>
      <c r="G14" s="45"/>
      <c r="H14" s="33" t="s">
        <v>57</v>
      </c>
      <c r="I14" s="46"/>
      <c r="J14" s="34" t="s">
        <v>17</v>
      </c>
      <c r="K14" s="35" t="s">
        <v>59</v>
      </c>
      <c r="L14" s="47"/>
      <c r="M14" s="36" t="s">
        <v>17</v>
      </c>
      <c r="N14" s="48"/>
      <c r="O14" s="37" t="s">
        <v>64</v>
      </c>
      <c r="P14" s="49"/>
      <c r="Q14" s="50"/>
      <c r="R14" s="293" t="s">
        <v>67</v>
      </c>
      <c r="S14" s="294"/>
      <c r="T14" s="38">
        <f>請求書!$B$12*内訳1!$L14</f>
        <v>0</v>
      </c>
      <c r="U14" s="293" t="s">
        <v>67</v>
      </c>
      <c r="V14" s="294"/>
      <c r="W14" s="39">
        <f>MIN($Q14,$T14,IFERROR(INDEX(請求書!$B$14:$B$15,MATCH($F14,請求書!$A$14:$A$15,0),),0))</f>
        <v>0</v>
      </c>
      <c r="X14" s="293" t="s">
        <v>67</v>
      </c>
      <c r="Y14" s="294"/>
    </row>
    <row r="15" spans="1:25" s="11" customFormat="1" ht="30" customHeight="1">
      <c r="A15" s="30">
        <v>5</v>
      </c>
      <c r="B15" s="42"/>
      <c r="C15" s="43"/>
      <c r="D15" s="44"/>
      <c r="E15" s="31" t="str">
        <f>IFERROR(IF(D15="","-",DATEDIF(D15,請求書!$B$5,"Y")),0)</f>
        <v>-</v>
      </c>
      <c r="F15" s="32" t="str">
        <f t="shared" si="0"/>
        <v>-</v>
      </c>
      <c r="G15" s="45"/>
      <c r="H15" s="33" t="s">
        <v>57</v>
      </c>
      <c r="I15" s="46"/>
      <c r="J15" s="34" t="s">
        <v>17</v>
      </c>
      <c r="K15" s="35" t="s">
        <v>59</v>
      </c>
      <c r="L15" s="47"/>
      <c r="M15" s="36" t="s">
        <v>17</v>
      </c>
      <c r="N15" s="48"/>
      <c r="O15" s="37" t="s">
        <v>64</v>
      </c>
      <c r="P15" s="49"/>
      <c r="Q15" s="50"/>
      <c r="R15" s="293" t="s">
        <v>67</v>
      </c>
      <c r="S15" s="294"/>
      <c r="T15" s="38">
        <f>請求書!$B$12*内訳1!$L15</f>
        <v>0</v>
      </c>
      <c r="U15" s="293" t="s">
        <v>67</v>
      </c>
      <c r="V15" s="294"/>
      <c r="W15" s="39">
        <f>MIN($Q15,$T15,IFERROR(INDEX(請求書!$B$14:$B$15,MATCH($F15,請求書!$A$14:$A$15,0),),0))</f>
        <v>0</v>
      </c>
      <c r="X15" s="293" t="s">
        <v>67</v>
      </c>
      <c r="Y15" s="294"/>
    </row>
    <row r="16" spans="1:25" s="11" customFormat="1" ht="30" customHeight="1">
      <c r="A16" s="30">
        <v>6</v>
      </c>
      <c r="B16" s="42"/>
      <c r="C16" s="43"/>
      <c r="D16" s="44"/>
      <c r="E16" s="31" t="str">
        <f>IFERROR(IF(D16="","-",DATEDIF(D16,請求書!$B$5,"Y")),0)</f>
        <v>-</v>
      </c>
      <c r="F16" s="32" t="str">
        <f t="shared" si="0"/>
        <v>-</v>
      </c>
      <c r="G16" s="45"/>
      <c r="H16" s="33" t="s">
        <v>57</v>
      </c>
      <c r="I16" s="46"/>
      <c r="J16" s="34" t="s">
        <v>17</v>
      </c>
      <c r="K16" s="35" t="s">
        <v>59</v>
      </c>
      <c r="L16" s="47"/>
      <c r="M16" s="36" t="s">
        <v>17</v>
      </c>
      <c r="N16" s="48"/>
      <c r="O16" s="37" t="s">
        <v>64</v>
      </c>
      <c r="P16" s="49"/>
      <c r="Q16" s="50"/>
      <c r="R16" s="293" t="s">
        <v>67</v>
      </c>
      <c r="S16" s="294"/>
      <c r="T16" s="38">
        <f>請求書!$B$12*内訳1!$L16</f>
        <v>0</v>
      </c>
      <c r="U16" s="293" t="s">
        <v>67</v>
      </c>
      <c r="V16" s="294"/>
      <c r="W16" s="39">
        <f>MIN($Q16,$T16,IFERROR(INDEX(請求書!$B$14:$B$15,MATCH($F16,請求書!$A$14:$A$15,0),),0))</f>
        <v>0</v>
      </c>
      <c r="X16" s="293" t="s">
        <v>67</v>
      </c>
      <c r="Y16" s="294"/>
    </row>
    <row r="17" spans="1:25" s="11" customFormat="1" ht="30" customHeight="1">
      <c r="A17" s="30">
        <v>7</v>
      </c>
      <c r="B17" s="42"/>
      <c r="C17" s="43"/>
      <c r="D17" s="44"/>
      <c r="E17" s="31" t="str">
        <f>IFERROR(IF(D17="","-",DATEDIF(D17,請求書!$B$5,"Y")),0)</f>
        <v>-</v>
      </c>
      <c r="F17" s="32" t="str">
        <f t="shared" si="0"/>
        <v>-</v>
      </c>
      <c r="G17" s="45"/>
      <c r="H17" s="33" t="s">
        <v>57</v>
      </c>
      <c r="I17" s="46"/>
      <c r="J17" s="34" t="s">
        <v>17</v>
      </c>
      <c r="K17" s="35" t="s">
        <v>59</v>
      </c>
      <c r="L17" s="47"/>
      <c r="M17" s="36" t="s">
        <v>17</v>
      </c>
      <c r="N17" s="48"/>
      <c r="O17" s="37" t="s">
        <v>64</v>
      </c>
      <c r="P17" s="49"/>
      <c r="Q17" s="50"/>
      <c r="R17" s="293" t="s">
        <v>67</v>
      </c>
      <c r="S17" s="294"/>
      <c r="T17" s="38">
        <f>請求書!$B$12*内訳1!$L17</f>
        <v>0</v>
      </c>
      <c r="U17" s="293" t="s">
        <v>67</v>
      </c>
      <c r="V17" s="294"/>
      <c r="W17" s="39">
        <f>MIN($Q17,$T17,IFERROR(INDEX(請求書!$B$14:$B$15,MATCH($F17,請求書!$A$14:$A$15,0),),0))</f>
        <v>0</v>
      </c>
      <c r="X17" s="293" t="s">
        <v>67</v>
      </c>
      <c r="Y17" s="294"/>
    </row>
    <row r="18" spans="1:25" s="11" customFormat="1" ht="30" customHeight="1">
      <c r="A18" s="30">
        <v>8</v>
      </c>
      <c r="B18" s="42"/>
      <c r="C18" s="43"/>
      <c r="D18" s="44"/>
      <c r="E18" s="31" t="str">
        <f>IFERROR(IF(D18="","-",DATEDIF(D18,請求書!$B$5,"Y")),0)</f>
        <v>-</v>
      </c>
      <c r="F18" s="32" t="str">
        <f t="shared" si="0"/>
        <v>-</v>
      </c>
      <c r="G18" s="45"/>
      <c r="H18" s="33" t="s">
        <v>57</v>
      </c>
      <c r="I18" s="46"/>
      <c r="J18" s="34" t="s">
        <v>17</v>
      </c>
      <c r="K18" s="35" t="s">
        <v>59</v>
      </c>
      <c r="L18" s="47"/>
      <c r="M18" s="36" t="s">
        <v>17</v>
      </c>
      <c r="N18" s="48"/>
      <c r="O18" s="37" t="s">
        <v>64</v>
      </c>
      <c r="P18" s="49"/>
      <c r="Q18" s="50"/>
      <c r="R18" s="293" t="s">
        <v>67</v>
      </c>
      <c r="S18" s="294"/>
      <c r="T18" s="38">
        <f>請求書!$B$12*内訳1!$L18</f>
        <v>0</v>
      </c>
      <c r="U18" s="293" t="s">
        <v>67</v>
      </c>
      <c r="V18" s="294"/>
      <c r="W18" s="39">
        <f>MIN($Q18,$T18,IFERROR(INDEX(請求書!$B$14:$B$15,MATCH($F18,請求書!$A$14:$A$15,0),),0))</f>
        <v>0</v>
      </c>
      <c r="X18" s="293" t="s">
        <v>67</v>
      </c>
      <c r="Y18" s="294"/>
    </row>
    <row r="19" spans="1:25" s="11" customFormat="1" ht="30" customHeight="1">
      <c r="A19" s="30">
        <v>9</v>
      </c>
      <c r="B19" s="42"/>
      <c r="C19" s="43"/>
      <c r="D19" s="44"/>
      <c r="E19" s="31" t="str">
        <f>IFERROR(IF(D19="","-",DATEDIF(D19,請求書!$B$5,"Y")),0)</f>
        <v>-</v>
      </c>
      <c r="F19" s="32" t="str">
        <f t="shared" si="0"/>
        <v>-</v>
      </c>
      <c r="G19" s="45"/>
      <c r="H19" s="33" t="s">
        <v>57</v>
      </c>
      <c r="I19" s="46"/>
      <c r="J19" s="34" t="s">
        <v>17</v>
      </c>
      <c r="K19" s="35" t="s">
        <v>59</v>
      </c>
      <c r="L19" s="47"/>
      <c r="M19" s="36" t="s">
        <v>17</v>
      </c>
      <c r="N19" s="48"/>
      <c r="O19" s="37" t="s">
        <v>64</v>
      </c>
      <c r="P19" s="49"/>
      <c r="Q19" s="50"/>
      <c r="R19" s="293" t="s">
        <v>67</v>
      </c>
      <c r="S19" s="294"/>
      <c r="T19" s="38">
        <f>請求書!$B$12*内訳1!$L19</f>
        <v>0</v>
      </c>
      <c r="U19" s="293" t="s">
        <v>67</v>
      </c>
      <c r="V19" s="294"/>
      <c r="W19" s="39">
        <f>MIN($Q19,$T19,IFERROR(INDEX(請求書!$B$14:$B$15,MATCH($F19,請求書!$A$14:$A$15,0),),0))</f>
        <v>0</v>
      </c>
      <c r="X19" s="293" t="s">
        <v>67</v>
      </c>
      <c r="Y19" s="294"/>
    </row>
    <row r="20" spans="1:25" s="11" customFormat="1" ht="30" customHeight="1">
      <c r="A20" s="51">
        <v>10</v>
      </c>
      <c r="B20" s="52"/>
      <c r="C20" s="53"/>
      <c r="D20" s="54"/>
      <c r="E20" s="55" t="str">
        <f>IFERROR(IF(D20="","-",DATEDIF(D20,請求書!$B$5,"Y")),0)</f>
        <v>-</v>
      </c>
      <c r="F20" s="56" t="str">
        <f t="shared" si="0"/>
        <v>-</v>
      </c>
      <c r="G20" s="57"/>
      <c r="H20" s="58" t="s">
        <v>57</v>
      </c>
      <c r="I20" s="59"/>
      <c r="J20" s="60" t="s">
        <v>17</v>
      </c>
      <c r="K20" s="61" t="s">
        <v>59</v>
      </c>
      <c r="L20" s="62"/>
      <c r="M20" s="63" t="s">
        <v>17</v>
      </c>
      <c r="N20" s="64"/>
      <c r="O20" s="65" t="s">
        <v>64</v>
      </c>
      <c r="P20" s="66"/>
      <c r="Q20" s="67"/>
      <c r="R20" s="299" t="s">
        <v>67</v>
      </c>
      <c r="S20" s="300"/>
      <c r="T20" s="68">
        <f>請求書!$B$12*内訳1!$L20</f>
        <v>0</v>
      </c>
      <c r="U20" s="299" t="s">
        <v>67</v>
      </c>
      <c r="V20" s="300"/>
      <c r="W20" s="69">
        <f>MIN($Q20,$T20,IFERROR(INDEX(請求書!$B$14:$B$15,MATCH($F20,請求書!$A$14:$A$15,0),),0))</f>
        <v>0</v>
      </c>
      <c r="X20" s="299" t="s">
        <v>67</v>
      </c>
      <c r="Y20" s="300"/>
    </row>
    <row r="21" spans="1:25" s="27" customFormat="1" ht="26.25" customHeight="1">
      <c r="A21" s="115" t="s">
        <v>90</v>
      </c>
      <c r="B21" s="19" t="s">
        <v>92</v>
      </c>
      <c r="C21" s="19"/>
      <c r="D21" s="19"/>
      <c r="E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306" t="s">
        <v>78</v>
      </c>
      <c r="R21" s="307"/>
      <c r="S21" s="308"/>
      <c r="T21" s="101">
        <f>COUNTA($B$10:$B$20)-1</f>
        <v>0</v>
      </c>
      <c r="U21" s="299" t="s">
        <v>77</v>
      </c>
      <c r="V21" s="300"/>
      <c r="W21" s="101">
        <f>_xlfn.AGGREGATE(9,5,$W$10:$W$20)-$W$10</f>
        <v>0</v>
      </c>
      <c r="X21" s="299" t="s">
        <v>67</v>
      </c>
      <c r="Y21" s="300"/>
    </row>
    <row r="22" spans="1:25" s="27" customFormat="1" ht="12">
      <c r="A22" s="116" t="s">
        <v>91</v>
      </c>
      <c r="B22" s="19" t="str">
        <f>"請求額が無償化の上限額（新３号："&amp;TEXT(請求書!B15,"#,##0円")&amp;"、新２号"&amp;TEXT(請求書!B14,"#,##0円")&amp;"）を超える場合は上限額までです"</f>
        <v>請求額が無償化の上限額（新３号：16,300円、新２号11,300円）を超える場合は上限額までです</v>
      </c>
      <c r="C22" s="19"/>
      <c r="D22" s="19"/>
      <c r="E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s="27" customFormat="1" ht="26.25" customHeight="1">
      <c r="B23" s="19"/>
      <c r="C23" s="19"/>
      <c r="D23" s="19"/>
      <c r="E23" s="19"/>
      <c r="F23" s="21"/>
      <c r="G23" s="21"/>
      <c r="H23" s="21"/>
      <c r="I23" s="21"/>
      <c r="J23" s="21"/>
      <c r="K23" s="21"/>
      <c r="L23" s="279" t="s">
        <v>73</v>
      </c>
      <c r="M23" s="298"/>
      <c r="N23" s="298"/>
      <c r="O23" s="298"/>
      <c r="P23" s="280"/>
      <c r="Q23" s="303" t="str">
        <f>IF(請求書!K25="","",請求書!K25)</f>
        <v/>
      </c>
      <c r="R23" s="304"/>
      <c r="S23" s="304"/>
      <c r="T23" s="304"/>
      <c r="U23" s="304"/>
      <c r="V23" s="304"/>
      <c r="W23" s="305"/>
      <c r="X23" s="20"/>
      <c r="Y23" s="20"/>
    </row>
    <row r="24" spans="1:25" s="27" customFormat="1" ht="26.25" customHeight="1">
      <c r="A24" s="41" t="s">
        <v>76</v>
      </c>
      <c r="B24" s="40"/>
      <c r="C24" s="40"/>
      <c r="D24" s="40"/>
      <c r="E24" s="40"/>
      <c r="F24" s="40"/>
      <c r="G24" s="21"/>
      <c r="H24" s="21"/>
      <c r="I24" s="21"/>
      <c r="J24" s="21"/>
      <c r="K24" s="21"/>
      <c r="L24" s="295" t="s">
        <v>74</v>
      </c>
      <c r="M24" s="296"/>
      <c r="N24" s="296"/>
      <c r="O24" s="296"/>
      <c r="P24" s="297"/>
      <c r="Q24" s="303" t="str">
        <f>IF(請求書!AH25&lt;&gt;"",請求書!AH25,IF(請求書!AH22&lt;&gt;"",請求書!AH22,"‐"))</f>
        <v>‐</v>
      </c>
      <c r="R24" s="304"/>
      <c r="S24" s="304"/>
      <c r="T24" s="304"/>
      <c r="U24" s="304"/>
      <c r="V24" s="304"/>
      <c r="W24" s="305"/>
      <c r="X24" s="20"/>
      <c r="Y24" s="20"/>
    </row>
    <row r="25" spans="1:25" s="27" customFormat="1" ht="26.25" customHeight="1">
      <c r="F25" s="301">
        <f>DATE(請求書!AO1,請求書!AU1,請求書!AY1)</f>
        <v>45422</v>
      </c>
      <c r="G25" s="301"/>
      <c r="H25" s="301"/>
      <c r="I25" s="301"/>
      <c r="J25" s="301"/>
      <c r="K25" s="302"/>
      <c r="L25" s="295" t="s">
        <v>75</v>
      </c>
      <c r="M25" s="296"/>
      <c r="N25" s="296"/>
      <c r="O25" s="296"/>
      <c r="P25" s="297"/>
      <c r="Q25" s="303" t="str">
        <f>IF(請求書!K17="","",請求書!AH18&amp;"　"&amp;請求書!K17)</f>
        <v/>
      </c>
      <c r="R25" s="304"/>
      <c r="S25" s="304"/>
      <c r="T25" s="304"/>
      <c r="U25" s="304"/>
      <c r="V25" s="304"/>
      <c r="W25" s="305"/>
      <c r="X25" s="20"/>
      <c r="Y25" s="20"/>
    </row>
  </sheetData>
  <sheetProtection sheet="1" formatCells="0" sort="0" autoFilter="0"/>
  <dataConsolidate/>
  <mergeCells count="61">
    <mergeCell ref="F25:K25"/>
    <mergeCell ref="Q24:W24"/>
    <mergeCell ref="Q23:W23"/>
    <mergeCell ref="R16:S16"/>
    <mergeCell ref="U16:V16"/>
    <mergeCell ref="R20:S20"/>
    <mergeCell ref="U20:V20"/>
    <mergeCell ref="U21:V21"/>
    <mergeCell ref="Q21:S21"/>
    <mergeCell ref="Q25:W25"/>
    <mergeCell ref="X16:Y16"/>
    <mergeCell ref="L25:P25"/>
    <mergeCell ref="L24:P24"/>
    <mergeCell ref="L23:P23"/>
    <mergeCell ref="X17:Y17"/>
    <mergeCell ref="R18:S18"/>
    <mergeCell ref="U18:V18"/>
    <mergeCell ref="X18:Y18"/>
    <mergeCell ref="R19:S19"/>
    <mergeCell ref="U19:V19"/>
    <mergeCell ref="X19:Y19"/>
    <mergeCell ref="R17:S17"/>
    <mergeCell ref="U17:V17"/>
    <mergeCell ref="X20:Y20"/>
    <mergeCell ref="X21:Y21"/>
    <mergeCell ref="R14:S14"/>
    <mergeCell ref="U14:V14"/>
    <mergeCell ref="X14:Y14"/>
    <mergeCell ref="R15:S15"/>
    <mergeCell ref="U15:V15"/>
    <mergeCell ref="X15:Y15"/>
    <mergeCell ref="R12:S12"/>
    <mergeCell ref="U12:V12"/>
    <mergeCell ref="X12:Y12"/>
    <mergeCell ref="R13:S13"/>
    <mergeCell ref="U13:V13"/>
    <mergeCell ref="X13:Y13"/>
    <mergeCell ref="A8:A9"/>
    <mergeCell ref="B8:D8"/>
    <mergeCell ref="F8:F9"/>
    <mergeCell ref="E8:E9"/>
    <mergeCell ref="N8:P9"/>
    <mergeCell ref="G9:J9"/>
    <mergeCell ref="Q6:Y6"/>
    <mergeCell ref="G5:H5"/>
    <mergeCell ref="J5:K5"/>
    <mergeCell ref="T1:V1"/>
    <mergeCell ref="O6:P6"/>
    <mergeCell ref="A3:Y3"/>
    <mergeCell ref="L5:M5"/>
    <mergeCell ref="R11:S11"/>
    <mergeCell ref="U11:V11"/>
    <mergeCell ref="X11:Y11"/>
    <mergeCell ref="K9:M9"/>
    <mergeCell ref="G8:M8"/>
    <mergeCell ref="R10:S10"/>
    <mergeCell ref="Q8:S9"/>
    <mergeCell ref="T8:V9"/>
    <mergeCell ref="U10:V10"/>
    <mergeCell ref="W8:Y9"/>
    <mergeCell ref="X10:Y10"/>
  </mergeCells>
  <phoneticPr fontId="3"/>
  <dataValidations count="3">
    <dataValidation type="list" allowBlank="1" showInputMessage="1" sqref="F10:F20" xr:uid="{00000000-0002-0000-0200-000000000000}">
      <formula1>"新２号,新３号"</formula1>
    </dataValidation>
    <dataValidation type="whole" allowBlank="1" showInputMessage="1" showErrorMessage="1" sqref="L10:L20 I10:I20 G10:G20" xr:uid="{00000000-0002-0000-0200-000001000000}">
      <formula1>1</formula1>
      <formula2>31</formula2>
    </dataValidation>
    <dataValidation type="date" operator="greaterThanOrEqual" allowBlank="1" showInputMessage="1" showErrorMessage="1" error="20XX年X月X日の形式で入力してください" sqref="D10:D20" xr:uid="{00000000-0002-0000-0200-000002000000}">
      <formula1>40269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25"/>
  <sheetViews>
    <sheetView showGridLines="0" zoomScaleNormal="100" zoomScaleSheetLayoutView="100" workbookViewId="0"/>
  </sheetViews>
  <sheetFormatPr defaultColWidth="2" defaultRowHeight="14"/>
  <cols>
    <col min="1" max="1" width="4.59765625" style="10" customWidth="1"/>
    <col min="2" max="3" width="17.09765625" style="10" customWidth="1"/>
    <col min="4" max="4" width="13.8984375" style="10" customWidth="1"/>
    <col min="5" max="5" width="7" style="10" customWidth="1"/>
    <col min="6" max="6" width="9.296875" style="10" customWidth="1"/>
    <col min="7" max="7" width="5" style="10" customWidth="1"/>
    <col min="8" max="8" width="5.69921875" style="10" bestFit="1" customWidth="1"/>
    <col min="9" max="9" width="5" style="10" customWidth="1"/>
    <col min="10" max="10" width="3.69921875" style="10" bestFit="1" customWidth="1"/>
    <col min="11" max="11" width="5.69921875" style="10" customWidth="1"/>
    <col min="12" max="12" width="5.296875" style="10" customWidth="1"/>
    <col min="13" max="13" width="3.69921875" style="10" bestFit="1" customWidth="1"/>
    <col min="14" max="14" width="7.59765625" style="10" customWidth="1"/>
    <col min="15" max="15" width="4.09765625" style="10" customWidth="1"/>
    <col min="16" max="16" width="7.59765625" style="10" customWidth="1"/>
    <col min="17" max="17" width="12.8984375" style="10" customWidth="1"/>
    <col min="18" max="19" width="2" style="10"/>
    <col min="20" max="20" width="12.8984375" style="10" customWidth="1"/>
    <col min="21" max="21" width="2" style="10"/>
    <col min="22" max="22" width="2" style="10" customWidth="1"/>
    <col min="23" max="23" width="12.8984375" style="10" customWidth="1"/>
    <col min="24" max="24" width="2" style="10" customWidth="1"/>
    <col min="25" max="16384" width="2" style="10"/>
  </cols>
  <sheetData>
    <row r="1" spans="1:25" ht="18.75" customHeight="1">
      <c r="T1" s="277">
        <f ca="1">IF(B11&lt;&gt;"",_xlfn.SHEET()-2,0)</f>
        <v>0</v>
      </c>
      <c r="U1" s="278"/>
      <c r="V1" s="278"/>
      <c r="W1" s="105">
        <f>COUNTA(Top:End!B11)</f>
        <v>0</v>
      </c>
    </row>
    <row r="2" spans="1:25" s="2" customFormat="1" ht="9.75" customHeight="1">
      <c r="B2" s="22"/>
      <c r="I2" s="29"/>
      <c r="J2" s="29"/>
      <c r="K2" s="29"/>
      <c r="L2" s="29"/>
      <c r="M2" s="29"/>
      <c r="N2" s="29"/>
      <c r="O2" s="29"/>
    </row>
    <row r="3" spans="1:25" ht="18.75" customHeight="1">
      <c r="A3" s="281" t="s">
        <v>47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</row>
    <row r="4" spans="1:25" s="2" customFormat="1" ht="9.75" customHeight="1">
      <c r="B4" s="22"/>
      <c r="I4" s="29"/>
      <c r="J4" s="29"/>
      <c r="K4" s="29"/>
      <c r="L4" s="29"/>
      <c r="M4" s="29"/>
      <c r="N4" s="29"/>
      <c r="O4" s="29"/>
    </row>
    <row r="5" spans="1:25" s="86" customFormat="1" ht="18.75" customHeight="1">
      <c r="C5" s="28"/>
      <c r="D5" s="28"/>
      <c r="E5" s="28"/>
      <c r="F5" s="87" t="s">
        <v>13</v>
      </c>
      <c r="G5" s="275">
        <f>IF(請求書!U7="","",請求書!U7)</f>
        <v>2024</v>
      </c>
      <c r="H5" s="275"/>
      <c r="I5" s="88" t="s">
        <v>7</v>
      </c>
      <c r="J5" s="276">
        <f>IF(請求書!AC7="","",請求書!AC7)</f>
        <v>4</v>
      </c>
      <c r="K5" s="276"/>
      <c r="L5" s="282" t="s">
        <v>35</v>
      </c>
      <c r="M5" s="282"/>
    </row>
    <row r="6" spans="1:25" ht="26.25" customHeight="1">
      <c r="A6" s="23" t="s">
        <v>80</v>
      </c>
      <c r="B6" s="11"/>
      <c r="C6" s="11"/>
      <c r="O6" s="279" t="s">
        <v>44</v>
      </c>
      <c r="P6" s="280"/>
      <c r="Q6" s="272" t="str">
        <f>IF(請求書!K22="","",請求書!K22)</f>
        <v/>
      </c>
      <c r="R6" s="273"/>
      <c r="S6" s="273"/>
      <c r="T6" s="273"/>
      <c r="U6" s="273"/>
      <c r="V6" s="273"/>
      <c r="W6" s="273"/>
      <c r="X6" s="273"/>
      <c r="Y6" s="274"/>
    </row>
    <row r="7" spans="1:25" s="2" customFormat="1" ht="9.75" customHeight="1">
      <c r="B7" s="22"/>
      <c r="I7" s="29"/>
      <c r="J7" s="29"/>
      <c r="K7" s="29"/>
      <c r="L7" s="29"/>
      <c r="M7" s="29"/>
      <c r="N7" s="29"/>
      <c r="O7" s="29"/>
    </row>
    <row r="8" spans="1:25" s="11" customFormat="1" ht="15" customHeight="1">
      <c r="A8" s="283" t="s">
        <v>45</v>
      </c>
      <c r="B8" s="261" t="s">
        <v>60</v>
      </c>
      <c r="C8" s="262"/>
      <c r="D8" s="263"/>
      <c r="E8" s="283" t="s">
        <v>55</v>
      </c>
      <c r="F8" s="283" t="s">
        <v>49</v>
      </c>
      <c r="G8" s="261" t="s">
        <v>56</v>
      </c>
      <c r="H8" s="262"/>
      <c r="I8" s="262"/>
      <c r="J8" s="262"/>
      <c r="K8" s="262"/>
      <c r="L8" s="262"/>
      <c r="M8" s="263"/>
      <c r="N8" s="285" t="s">
        <v>70</v>
      </c>
      <c r="O8" s="286"/>
      <c r="P8" s="287"/>
      <c r="Q8" s="266" t="s">
        <v>66</v>
      </c>
      <c r="R8" s="267"/>
      <c r="S8" s="267"/>
      <c r="T8" s="266" t="str">
        <f>"対象額(Ｂ)"&amp;CHAR(10)&amp;請求書!B12&amp;"円×提供日数"</f>
        <v>対象額(Ｂ)
450円×提供日数</v>
      </c>
      <c r="U8" s="267"/>
      <c r="V8" s="267"/>
      <c r="W8" s="266" t="s">
        <v>69</v>
      </c>
      <c r="X8" s="267"/>
      <c r="Y8" s="270"/>
    </row>
    <row r="9" spans="1:25" s="11" customFormat="1" ht="15" customHeight="1">
      <c r="A9" s="284"/>
      <c r="B9" s="24" t="s">
        <v>61</v>
      </c>
      <c r="C9" s="25" t="s">
        <v>48</v>
      </c>
      <c r="D9" s="26" t="s">
        <v>46</v>
      </c>
      <c r="E9" s="284"/>
      <c r="F9" s="284"/>
      <c r="G9" s="291" t="s">
        <v>65</v>
      </c>
      <c r="H9" s="259"/>
      <c r="I9" s="259"/>
      <c r="J9" s="292"/>
      <c r="K9" s="259" t="s">
        <v>58</v>
      </c>
      <c r="L9" s="259"/>
      <c r="M9" s="260"/>
      <c r="N9" s="288"/>
      <c r="O9" s="289"/>
      <c r="P9" s="290"/>
      <c r="Q9" s="268"/>
      <c r="R9" s="269"/>
      <c r="S9" s="269"/>
      <c r="T9" s="268"/>
      <c r="U9" s="269"/>
      <c r="V9" s="269"/>
      <c r="W9" s="268"/>
      <c r="X9" s="269"/>
      <c r="Y9" s="271"/>
    </row>
    <row r="10" spans="1:25" s="11" customFormat="1" ht="30" customHeight="1">
      <c r="A10" s="89" t="s">
        <v>68</v>
      </c>
      <c r="B10" s="106" t="s">
        <v>71</v>
      </c>
      <c r="C10" s="107" t="s">
        <v>72</v>
      </c>
      <c r="D10" s="108">
        <v>42986</v>
      </c>
      <c r="E10" s="90">
        <f>IFERROR(IF(D10="","-",DATEDIF(D10,請求書!$B$5,"Y")),0)</f>
        <v>6</v>
      </c>
      <c r="F10" s="91" t="str">
        <f>IF(D10="","-",IF(E10&lt;3,"新３号","新２号"))</f>
        <v>新２号</v>
      </c>
      <c r="G10" s="109">
        <v>1</v>
      </c>
      <c r="H10" s="92" t="s">
        <v>57</v>
      </c>
      <c r="I10" s="110">
        <v>31</v>
      </c>
      <c r="J10" s="93" t="s">
        <v>17</v>
      </c>
      <c r="K10" s="94" t="s">
        <v>59</v>
      </c>
      <c r="L10" s="111">
        <v>15</v>
      </c>
      <c r="M10" s="95" t="s">
        <v>17</v>
      </c>
      <c r="N10" s="112">
        <v>0.58333333333333337</v>
      </c>
      <c r="O10" s="96" t="s">
        <v>64</v>
      </c>
      <c r="P10" s="113">
        <v>0.75</v>
      </c>
      <c r="Q10" s="114">
        <v>6000</v>
      </c>
      <c r="R10" s="264" t="s">
        <v>10</v>
      </c>
      <c r="S10" s="265"/>
      <c r="T10" s="97">
        <f>請求書!$B$12*内訳1!$L10</f>
        <v>6750</v>
      </c>
      <c r="U10" s="264" t="s">
        <v>10</v>
      </c>
      <c r="V10" s="265"/>
      <c r="W10" s="98">
        <f>MIN($Q10,$T10,IFERROR(INDEX(請求書!$B$14:$B$15,MATCH($F10,請求書!$A$14:$A$15,0),),0))</f>
        <v>6000</v>
      </c>
      <c r="X10" s="264" t="s">
        <v>10</v>
      </c>
      <c r="Y10" s="265"/>
    </row>
    <row r="11" spans="1:25" s="11" customFormat="1" ht="30" customHeight="1">
      <c r="A11" s="18">
        <v>11</v>
      </c>
      <c r="B11" s="70"/>
      <c r="C11" s="71"/>
      <c r="D11" s="72"/>
      <c r="E11" s="99" t="str">
        <f>IFERROR(IF(D11="","-",DATEDIF(D11,請求書!$B$5,"Y")),0)</f>
        <v>-</v>
      </c>
      <c r="F11" s="100" t="str">
        <f t="shared" ref="F11:F20" si="0">IF(D11="","-",IF(E11&lt;3,"新３号","新２号"))</f>
        <v>-</v>
      </c>
      <c r="G11" s="73"/>
      <c r="H11" s="74" t="s">
        <v>57</v>
      </c>
      <c r="I11" s="75"/>
      <c r="J11" s="76" t="s">
        <v>17</v>
      </c>
      <c r="K11" s="77" t="s">
        <v>59</v>
      </c>
      <c r="L11" s="78"/>
      <c r="M11" s="79" t="s">
        <v>17</v>
      </c>
      <c r="N11" s="80"/>
      <c r="O11" s="81" t="s">
        <v>64</v>
      </c>
      <c r="P11" s="82"/>
      <c r="Q11" s="83"/>
      <c r="R11" s="257" t="s">
        <v>67</v>
      </c>
      <c r="S11" s="258"/>
      <c r="T11" s="84">
        <f>請求書!$B$12*内訳2!$L11</f>
        <v>0</v>
      </c>
      <c r="U11" s="257" t="s">
        <v>67</v>
      </c>
      <c r="V11" s="258"/>
      <c r="W11" s="85">
        <f>MIN($Q11,$T11,IFERROR(INDEX(請求書!$B$14:$B$15,MATCH($F11,請求書!$A$14:$A$15,0),),0))</f>
        <v>0</v>
      </c>
      <c r="X11" s="257" t="s">
        <v>67</v>
      </c>
      <c r="Y11" s="258"/>
    </row>
    <row r="12" spans="1:25" s="11" customFormat="1" ht="30" customHeight="1">
      <c r="A12" s="30">
        <v>12</v>
      </c>
      <c r="B12" s="42"/>
      <c r="C12" s="43"/>
      <c r="D12" s="44"/>
      <c r="E12" s="31" t="str">
        <f>IFERROR(IF(D12="","-",DATEDIF(D12,請求書!$B$5,"Y")),0)</f>
        <v>-</v>
      </c>
      <c r="F12" s="32" t="str">
        <f t="shared" si="0"/>
        <v>-</v>
      </c>
      <c r="G12" s="45"/>
      <c r="H12" s="33" t="s">
        <v>57</v>
      </c>
      <c r="I12" s="46"/>
      <c r="J12" s="34" t="s">
        <v>17</v>
      </c>
      <c r="K12" s="35" t="s">
        <v>59</v>
      </c>
      <c r="L12" s="47"/>
      <c r="M12" s="36" t="s">
        <v>17</v>
      </c>
      <c r="N12" s="48"/>
      <c r="O12" s="37" t="s">
        <v>64</v>
      </c>
      <c r="P12" s="49"/>
      <c r="Q12" s="50"/>
      <c r="R12" s="293" t="s">
        <v>67</v>
      </c>
      <c r="S12" s="294"/>
      <c r="T12" s="38">
        <f>請求書!$B$12*内訳2!$L12</f>
        <v>0</v>
      </c>
      <c r="U12" s="293" t="s">
        <v>67</v>
      </c>
      <c r="V12" s="294"/>
      <c r="W12" s="39">
        <f>MIN($Q12,$T12,IFERROR(INDEX(請求書!$B$14:$B$15,MATCH($F12,請求書!$A$14:$A$15,0),),0))</f>
        <v>0</v>
      </c>
      <c r="X12" s="293" t="s">
        <v>67</v>
      </c>
      <c r="Y12" s="294"/>
    </row>
    <row r="13" spans="1:25" s="11" customFormat="1" ht="30" customHeight="1">
      <c r="A13" s="30">
        <v>13</v>
      </c>
      <c r="B13" s="42"/>
      <c r="C13" s="43"/>
      <c r="D13" s="44"/>
      <c r="E13" s="31" t="str">
        <f>IFERROR(IF(D13="","-",DATEDIF(D13,請求書!$B$5,"Y")),0)</f>
        <v>-</v>
      </c>
      <c r="F13" s="32" t="str">
        <f t="shared" si="0"/>
        <v>-</v>
      </c>
      <c r="G13" s="45"/>
      <c r="H13" s="33" t="s">
        <v>57</v>
      </c>
      <c r="I13" s="46"/>
      <c r="J13" s="34" t="s">
        <v>17</v>
      </c>
      <c r="K13" s="35" t="s">
        <v>59</v>
      </c>
      <c r="L13" s="47"/>
      <c r="M13" s="36" t="s">
        <v>17</v>
      </c>
      <c r="N13" s="48"/>
      <c r="O13" s="37" t="s">
        <v>64</v>
      </c>
      <c r="P13" s="49"/>
      <c r="Q13" s="50"/>
      <c r="R13" s="293" t="s">
        <v>67</v>
      </c>
      <c r="S13" s="294"/>
      <c r="T13" s="38">
        <f>請求書!$B$12*内訳2!$L13</f>
        <v>0</v>
      </c>
      <c r="U13" s="293" t="s">
        <v>67</v>
      </c>
      <c r="V13" s="294"/>
      <c r="W13" s="39">
        <f>MIN($Q13,$T13,IFERROR(INDEX(請求書!$B$14:$B$15,MATCH($F13,請求書!$A$14:$A$15,0),),0))</f>
        <v>0</v>
      </c>
      <c r="X13" s="293" t="s">
        <v>67</v>
      </c>
      <c r="Y13" s="294"/>
    </row>
    <row r="14" spans="1:25" s="11" customFormat="1" ht="30" customHeight="1">
      <c r="A14" s="30">
        <v>14</v>
      </c>
      <c r="B14" s="42"/>
      <c r="C14" s="43"/>
      <c r="D14" s="44"/>
      <c r="E14" s="31" t="str">
        <f>IFERROR(IF(D14="","-",DATEDIF(D14,請求書!$B$5,"Y")),0)</f>
        <v>-</v>
      </c>
      <c r="F14" s="32" t="str">
        <f t="shared" si="0"/>
        <v>-</v>
      </c>
      <c r="G14" s="45"/>
      <c r="H14" s="33" t="s">
        <v>57</v>
      </c>
      <c r="I14" s="46"/>
      <c r="J14" s="34" t="s">
        <v>17</v>
      </c>
      <c r="K14" s="35" t="s">
        <v>59</v>
      </c>
      <c r="L14" s="47"/>
      <c r="M14" s="36" t="s">
        <v>17</v>
      </c>
      <c r="N14" s="48"/>
      <c r="O14" s="37" t="s">
        <v>64</v>
      </c>
      <c r="P14" s="49"/>
      <c r="Q14" s="50"/>
      <c r="R14" s="293" t="s">
        <v>67</v>
      </c>
      <c r="S14" s="294"/>
      <c r="T14" s="38">
        <f>請求書!$B$12*内訳2!$L14</f>
        <v>0</v>
      </c>
      <c r="U14" s="293" t="s">
        <v>67</v>
      </c>
      <c r="V14" s="294"/>
      <c r="W14" s="39">
        <f>MIN($Q14,$T14,IFERROR(INDEX(請求書!$B$14:$B$15,MATCH($F14,請求書!$A$14:$A$15,0),),0))</f>
        <v>0</v>
      </c>
      <c r="X14" s="293" t="s">
        <v>67</v>
      </c>
      <c r="Y14" s="294"/>
    </row>
    <row r="15" spans="1:25" s="11" customFormat="1" ht="30" customHeight="1">
      <c r="A15" s="30">
        <v>15</v>
      </c>
      <c r="B15" s="42"/>
      <c r="C15" s="43"/>
      <c r="D15" s="44"/>
      <c r="E15" s="31" t="str">
        <f>IFERROR(IF(D15="","-",DATEDIF(D15,請求書!$B$5,"Y")),0)</f>
        <v>-</v>
      </c>
      <c r="F15" s="32" t="str">
        <f t="shared" si="0"/>
        <v>-</v>
      </c>
      <c r="G15" s="45"/>
      <c r="H15" s="33" t="s">
        <v>57</v>
      </c>
      <c r="I15" s="46"/>
      <c r="J15" s="34" t="s">
        <v>17</v>
      </c>
      <c r="K15" s="35" t="s">
        <v>59</v>
      </c>
      <c r="L15" s="47"/>
      <c r="M15" s="36" t="s">
        <v>17</v>
      </c>
      <c r="N15" s="48"/>
      <c r="O15" s="37" t="s">
        <v>64</v>
      </c>
      <c r="P15" s="49"/>
      <c r="Q15" s="50"/>
      <c r="R15" s="293" t="s">
        <v>67</v>
      </c>
      <c r="S15" s="294"/>
      <c r="T15" s="38">
        <f>請求書!$B$12*内訳2!$L15</f>
        <v>0</v>
      </c>
      <c r="U15" s="293" t="s">
        <v>67</v>
      </c>
      <c r="V15" s="294"/>
      <c r="W15" s="39">
        <f>MIN($Q15,$T15,IFERROR(INDEX(請求書!$B$14:$B$15,MATCH($F15,請求書!$A$14:$A$15,0),),0))</f>
        <v>0</v>
      </c>
      <c r="X15" s="293" t="s">
        <v>67</v>
      </c>
      <c r="Y15" s="294"/>
    </row>
    <row r="16" spans="1:25" s="11" customFormat="1" ht="30" customHeight="1">
      <c r="A16" s="30">
        <v>16</v>
      </c>
      <c r="B16" s="42"/>
      <c r="C16" s="43"/>
      <c r="D16" s="44"/>
      <c r="E16" s="31" t="str">
        <f>IFERROR(IF(D16="","-",DATEDIF(D16,請求書!$B$5,"Y")),0)</f>
        <v>-</v>
      </c>
      <c r="F16" s="32" t="str">
        <f t="shared" si="0"/>
        <v>-</v>
      </c>
      <c r="G16" s="45"/>
      <c r="H16" s="33" t="s">
        <v>57</v>
      </c>
      <c r="I16" s="46"/>
      <c r="J16" s="34" t="s">
        <v>17</v>
      </c>
      <c r="K16" s="35" t="s">
        <v>59</v>
      </c>
      <c r="L16" s="47"/>
      <c r="M16" s="36" t="s">
        <v>17</v>
      </c>
      <c r="N16" s="48"/>
      <c r="O16" s="37" t="s">
        <v>64</v>
      </c>
      <c r="P16" s="49"/>
      <c r="Q16" s="50"/>
      <c r="R16" s="293" t="s">
        <v>67</v>
      </c>
      <c r="S16" s="294"/>
      <c r="T16" s="38">
        <f>請求書!$B$12*内訳2!$L16</f>
        <v>0</v>
      </c>
      <c r="U16" s="293" t="s">
        <v>67</v>
      </c>
      <c r="V16" s="294"/>
      <c r="W16" s="39">
        <f>MIN($Q16,$T16,IFERROR(INDEX(請求書!$B$14:$B$15,MATCH($F16,請求書!$A$14:$A$15,0),),0))</f>
        <v>0</v>
      </c>
      <c r="X16" s="293" t="s">
        <v>67</v>
      </c>
      <c r="Y16" s="294"/>
    </row>
    <row r="17" spans="1:25" s="11" customFormat="1" ht="30" customHeight="1">
      <c r="A17" s="30">
        <v>17</v>
      </c>
      <c r="B17" s="42"/>
      <c r="C17" s="43"/>
      <c r="D17" s="44"/>
      <c r="E17" s="31" t="str">
        <f>IFERROR(IF(D17="","-",DATEDIF(D17,請求書!$B$5,"Y")),0)</f>
        <v>-</v>
      </c>
      <c r="F17" s="32" t="str">
        <f t="shared" si="0"/>
        <v>-</v>
      </c>
      <c r="G17" s="45"/>
      <c r="H17" s="33" t="s">
        <v>57</v>
      </c>
      <c r="I17" s="46"/>
      <c r="J17" s="34" t="s">
        <v>17</v>
      </c>
      <c r="K17" s="35" t="s">
        <v>59</v>
      </c>
      <c r="L17" s="47"/>
      <c r="M17" s="36" t="s">
        <v>17</v>
      </c>
      <c r="N17" s="48"/>
      <c r="O17" s="37" t="s">
        <v>64</v>
      </c>
      <c r="P17" s="49"/>
      <c r="Q17" s="50"/>
      <c r="R17" s="293" t="s">
        <v>67</v>
      </c>
      <c r="S17" s="294"/>
      <c r="T17" s="38">
        <f>請求書!$B$12*内訳2!$L17</f>
        <v>0</v>
      </c>
      <c r="U17" s="293" t="s">
        <v>67</v>
      </c>
      <c r="V17" s="294"/>
      <c r="W17" s="39">
        <f>MIN($Q17,$T17,IFERROR(INDEX(請求書!$B$14:$B$15,MATCH($F17,請求書!$A$14:$A$15,0),),0))</f>
        <v>0</v>
      </c>
      <c r="X17" s="293" t="s">
        <v>67</v>
      </c>
      <c r="Y17" s="294"/>
    </row>
    <row r="18" spans="1:25" s="11" customFormat="1" ht="30" customHeight="1">
      <c r="A18" s="30">
        <v>18</v>
      </c>
      <c r="B18" s="42"/>
      <c r="C18" s="43"/>
      <c r="D18" s="44"/>
      <c r="E18" s="31" t="str">
        <f>IFERROR(IF(D18="","-",DATEDIF(D18,請求書!$B$5,"Y")),0)</f>
        <v>-</v>
      </c>
      <c r="F18" s="32" t="str">
        <f t="shared" si="0"/>
        <v>-</v>
      </c>
      <c r="G18" s="45"/>
      <c r="H18" s="33" t="s">
        <v>57</v>
      </c>
      <c r="I18" s="46"/>
      <c r="J18" s="34" t="s">
        <v>17</v>
      </c>
      <c r="K18" s="35" t="s">
        <v>59</v>
      </c>
      <c r="L18" s="47"/>
      <c r="M18" s="36" t="s">
        <v>17</v>
      </c>
      <c r="N18" s="48"/>
      <c r="O18" s="37" t="s">
        <v>64</v>
      </c>
      <c r="P18" s="49"/>
      <c r="Q18" s="50"/>
      <c r="R18" s="293" t="s">
        <v>67</v>
      </c>
      <c r="S18" s="294"/>
      <c r="T18" s="38">
        <f>請求書!$B$12*内訳2!$L18</f>
        <v>0</v>
      </c>
      <c r="U18" s="293" t="s">
        <v>67</v>
      </c>
      <c r="V18" s="294"/>
      <c r="W18" s="39">
        <f>MIN($Q18,$T18,IFERROR(INDEX(請求書!$B$14:$B$15,MATCH($F18,請求書!$A$14:$A$15,0),),0))</f>
        <v>0</v>
      </c>
      <c r="X18" s="293" t="s">
        <v>67</v>
      </c>
      <c r="Y18" s="294"/>
    </row>
    <row r="19" spans="1:25" s="11" customFormat="1" ht="30" customHeight="1">
      <c r="A19" s="30">
        <v>19</v>
      </c>
      <c r="B19" s="42"/>
      <c r="C19" s="43"/>
      <c r="D19" s="44"/>
      <c r="E19" s="31" t="str">
        <f>IFERROR(IF(D19="","-",DATEDIF(D19,請求書!$B$5,"Y")),0)</f>
        <v>-</v>
      </c>
      <c r="F19" s="32" t="str">
        <f t="shared" si="0"/>
        <v>-</v>
      </c>
      <c r="G19" s="45"/>
      <c r="H19" s="33" t="s">
        <v>57</v>
      </c>
      <c r="I19" s="46"/>
      <c r="J19" s="34" t="s">
        <v>17</v>
      </c>
      <c r="K19" s="35" t="s">
        <v>59</v>
      </c>
      <c r="L19" s="47"/>
      <c r="M19" s="36" t="s">
        <v>17</v>
      </c>
      <c r="N19" s="48"/>
      <c r="O19" s="37" t="s">
        <v>64</v>
      </c>
      <c r="P19" s="49"/>
      <c r="Q19" s="50"/>
      <c r="R19" s="293" t="s">
        <v>67</v>
      </c>
      <c r="S19" s="294"/>
      <c r="T19" s="38">
        <f>請求書!$B$12*内訳2!$L19</f>
        <v>0</v>
      </c>
      <c r="U19" s="293" t="s">
        <v>67</v>
      </c>
      <c r="V19" s="294"/>
      <c r="W19" s="39">
        <f>MIN($Q19,$T19,IFERROR(INDEX(請求書!$B$14:$B$15,MATCH($F19,請求書!$A$14:$A$15,0),),0))</f>
        <v>0</v>
      </c>
      <c r="X19" s="293" t="s">
        <v>67</v>
      </c>
      <c r="Y19" s="294"/>
    </row>
    <row r="20" spans="1:25" s="11" customFormat="1" ht="30" customHeight="1">
      <c r="A20" s="51">
        <v>20</v>
      </c>
      <c r="B20" s="52"/>
      <c r="C20" s="53"/>
      <c r="D20" s="54"/>
      <c r="E20" s="55" t="str">
        <f>IFERROR(IF(D20="","-",DATEDIF(D20,請求書!$B$5,"Y")),0)</f>
        <v>-</v>
      </c>
      <c r="F20" s="56" t="str">
        <f t="shared" si="0"/>
        <v>-</v>
      </c>
      <c r="G20" s="57"/>
      <c r="H20" s="58" t="s">
        <v>57</v>
      </c>
      <c r="I20" s="59"/>
      <c r="J20" s="60" t="s">
        <v>17</v>
      </c>
      <c r="K20" s="61" t="s">
        <v>59</v>
      </c>
      <c r="L20" s="62"/>
      <c r="M20" s="63" t="s">
        <v>17</v>
      </c>
      <c r="N20" s="64"/>
      <c r="O20" s="65" t="s">
        <v>64</v>
      </c>
      <c r="P20" s="66"/>
      <c r="Q20" s="67"/>
      <c r="R20" s="299" t="s">
        <v>67</v>
      </c>
      <c r="S20" s="300"/>
      <c r="T20" s="68">
        <f>請求書!$B$12*内訳2!$L20</f>
        <v>0</v>
      </c>
      <c r="U20" s="299" t="s">
        <v>67</v>
      </c>
      <c r="V20" s="300"/>
      <c r="W20" s="69">
        <f>MIN($Q20,$T20,IFERROR(INDEX(請求書!$B$14:$B$15,MATCH($F20,請求書!$A$14:$A$15,0),),0))</f>
        <v>0</v>
      </c>
      <c r="X20" s="299" t="s">
        <v>67</v>
      </c>
      <c r="Y20" s="300"/>
    </row>
    <row r="21" spans="1:25" s="27" customFormat="1" ht="26.25" customHeight="1">
      <c r="A21" s="115" t="s">
        <v>90</v>
      </c>
      <c r="B21" s="19" t="s">
        <v>92</v>
      </c>
      <c r="C21" s="19"/>
      <c r="D21" s="19"/>
      <c r="E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306" t="s">
        <v>78</v>
      </c>
      <c r="R21" s="307"/>
      <c r="S21" s="308"/>
      <c r="T21" s="101">
        <f>COUNTA($B$10:$B$20)-1</f>
        <v>0</v>
      </c>
      <c r="U21" s="299" t="s">
        <v>77</v>
      </c>
      <c r="V21" s="300"/>
      <c r="W21" s="101">
        <f>_xlfn.AGGREGATE(9,5,$W$10:$W$20)-$W$10</f>
        <v>0</v>
      </c>
      <c r="X21" s="299" t="s">
        <v>67</v>
      </c>
      <c r="Y21" s="300"/>
    </row>
    <row r="22" spans="1:25" s="27" customFormat="1" ht="12">
      <c r="A22" s="116" t="s">
        <v>91</v>
      </c>
      <c r="B22" s="19" t="str">
        <f>"請求額が無償化の上限額（新３号："&amp;TEXT(請求書!B15,"#,##0円")&amp;"、新２号"&amp;TEXT(請求書!B14,"#,##0円")&amp;"）を超える場合は上限額までです"</f>
        <v>請求額が無償化の上限額（新３号：16,300円、新２号11,300円）を超える場合は上限額までです</v>
      </c>
      <c r="C22" s="19"/>
      <c r="D22" s="19"/>
      <c r="E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s="27" customFormat="1" ht="26.25" customHeight="1">
      <c r="B23" s="19"/>
      <c r="C23" s="19"/>
      <c r="D23" s="19"/>
      <c r="E23" s="19"/>
      <c r="F23" s="21"/>
      <c r="G23" s="21"/>
      <c r="H23" s="21"/>
      <c r="I23" s="21"/>
      <c r="J23" s="21"/>
      <c r="K23" s="21"/>
      <c r="L23" s="279" t="s">
        <v>73</v>
      </c>
      <c r="M23" s="298"/>
      <c r="N23" s="298"/>
      <c r="O23" s="298"/>
      <c r="P23" s="280"/>
      <c r="Q23" s="303" t="str">
        <f>IF(請求書!K25="","",請求書!K25)</f>
        <v/>
      </c>
      <c r="R23" s="304"/>
      <c r="S23" s="304"/>
      <c r="T23" s="304"/>
      <c r="U23" s="304"/>
      <c r="V23" s="304"/>
      <c r="W23" s="305"/>
      <c r="X23" s="20"/>
      <c r="Y23" s="20"/>
    </row>
    <row r="24" spans="1:25" s="27" customFormat="1" ht="26.25" customHeight="1">
      <c r="A24" s="41" t="s">
        <v>76</v>
      </c>
      <c r="B24" s="40"/>
      <c r="C24" s="40"/>
      <c r="D24" s="40"/>
      <c r="E24" s="40"/>
      <c r="F24" s="40"/>
      <c r="G24" s="21"/>
      <c r="H24" s="21"/>
      <c r="I24" s="21"/>
      <c r="J24" s="21"/>
      <c r="K24" s="21"/>
      <c r="L24" s="295" t="s">
        <v>74</v>
      </c>
      <c r="M24" s="296"/>
      <c r="N24" s="296"/>
      <c r="O24" s="296"/>
      <c r="P24" s="297"/>
      <c r="Q24" s="303" t="str">
        <f>IF(請求書!AH25&lt;&gt;"",請求書!AH25,IF(請求書!AH22&lt;&gt;"",請求書!AH22,"‐"))</f>
        <v>‐</v>
      </c>
      <c r="R24" s="304"/>
      <c r="S24" s="304"/>
      <c r="T24" s="304"/>
      <c r="U24" s="304"/>
      <c r="V24" s="304"/>
      <c r="W24" s="305"/>
      <c r="X24" s="20"/>
      <c r="Y24" s="20"/>
    </row>
    <row r="25" spans="1:25" s="27" customFormat="1" ht="26.25" customHeight="1">
      <c r="F25" s="301">
        <f>DATE(請求書!AO1,請求書!AU1,請求書!AY1)</f>
        <v>45422</v>
      </c>
      <c r="G25" s="301"/>
      <c r="H25" s="301"/>
      <c r="I25" s="301"/>
      <c r="J25" s="301"/>
      <c r="K25" s="302"/>
      <c r="L25" s="295" t="s">
        <v>75</v>
      </c>
      <c r="M25" s="296"/>
      <c r="N25" s="296"/>
      <c r="O25" s="296"/>
      <c r="P25" s="297"/>
      <c r="Q25" s="303" t="str">
        <f>IF(請求書!K17="","",請求書!AH18&amp;"　"&amp;請求書!K17)</f>
        <v/>
      </c>
      <c r="R25" s="304"/>
      <c r="S25" s="304"/>
      <c r="T25" s="304"/>
      <c r="U25" s="304"/>
      <c r="V25" s="304"/>
      <c r="W25" s="305"/>
      <c r="X25" s="20"/>
      <c r="Y25" s="20"/>
    </row>
  </sheetData>
  <sheetProtection sheet="1" formatCells="0" sort="0" autoFilter="0"/>
  <dataConsolidate/>
  <mergeCells count="61">
    <mergeCell ref="F25:K25"/>
    <mergeCell ref="L25:P25"/>
    <mergeCell ref="Q21:S21"/>
    <mergeCell ref="U21:V21"/>
    <mergeCell ref="Q25:W25"/>
    <mergeCell ref="X21:Y21"/>
    <mergeCell ref="L23:P23"/>
    <mergeCell ref="Q23:W23"/>
    <mergeCell ref="L24:P24"/>
    <mergeCell ref="Q24:W24"/>
    <mergeCell ref="R19:S19"/>
    <mergeCell ref="U19:V19"/>
    <mergeCell ref="X19:Y19"/>
    <mergeCell ref="R20:S20"/>
    <mergeCell ref="U20:V20"/>
    <mergeCell ref="X20:Y20"/>
    <mergeCell ref="R17:S17"/>
    <mergeCell ref="U17:V17"/>
    <mergeCell ref="X17:Y17"/>
    <mergeCell ref="R18:S18"/>
    <mergeCell ref="U18:V18"/>
    <mergeCell ref="X18:Y18"/>
    <mergeCell ref="R15:S15"/>
    <mergeCell ref="U15:V15"/>
    <mergeCell ref="X15:Y15"/>
    <mergeCell ref="R16:S16"/>
    <mergeCell ref="U16:V16"/>
    <mergeCell ref="X16:Y16"/>
    <mergeCell ref="R13:S13"/>
    <mergeCell ref="U13:V13"/>
    <mergeCell ref="X13:Y13"/>
    <mergeCell ref="R14:S14"/>
    <mergeCell ref="U14:V14"/>
    <mergeCell ref="X14:Y14"/>
    <mergeCell ref="R11:S11"/>
    <mergeCell ref="U11:V11"/>
    <mergeCell ref="X11:Y11"/>
    <mergeCell ref="R12:S12"/>
    <mergeCell ref="U12:V12"/>
    <mergeCell ref="X12:Y12"/>
    <mergeCell ref="R10:S10"/>
    <mergeCell ref="U10:V10"/>
    <mergeCell ref="X10:Y10"/>
    <mergeCell ref="A8:A9"/>
    <mergeCell ref="B8:D8"/>
    <mergeCell ref="E8:E9"/>
    <mergeCell ref="F8:F9"/>
    <mergeCell ref="G8:M8"/>
    <mergeCell ref="N8:P9"/>
    <mergeCell ref="Q8:S9"/>
    <mergeCell ref="T8:V9"/>
    <mergeCell ref="W8:Y9"/>
    <mergeCell ref="G9:J9"/>
    <mergeCell ref="K9:M9"/>
    <mergeCell ref="O6:P6"/>
    <mergeCell ref="Q6:Y6"/>
    <mergeCell ref="T1:V1"/>
    <mergeCell ref="A3:Y3"/>
    <mergeCell ref="G5:H5"/>
    <mergeCell ref="J5:K5"/>
    <mergeCell ref="L5:M5"/>
  </mergeCells>
  <phoneticPr fontId="3"/>
  <dataValidations count="3">
    <dataValidation type="date" operator="greaterThanOrEqual" allowBlank="1" showInputMessage="1" showErrorMessage="1" error="20XX年X月X日の形式で入力してください" sqref="D10:D20" xr:uid="{00000000-0002-0000-0300-000000000000}">
      <formula1>40269</formula1>
    </dataValidation>
    <dataValidation type="whole" allowBlank="1" showInputMessage="1" showErrorMessage="1" sqref="G10:G20 I10:I20 L10:L20" xr:uid="{00000000-0002-0000-0300-000001000000}">
      <formula1>1</formula1>
      <formula2>31</formula2>
    </dataValidation>
    <dataValidation type="list" allowBlank="1" showInputMessage="1" sqref="F10:F20" xr:uid="{00000000-0002-0000-0300-000002000000}">
      <formula1>"新２号,新３号"</formula1>
    </dataValidation>
  </dataValidations>
  <printOptions horizontalCentered="1"/>
  <pageMargins left="0.7" right="0.7" top="0.75" bottom="0.75" header="0.3" footer="0.3"/>
  <pageSetup paperSize="9" scale="8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25"/>
  <sheetViews>
    <sheetView showGridLines="0" zoomScaleNormal="100" zoomScaleSheetLayoutView="100" workbookViewId="0"/>
  </sheetViews>
  <sheetFormatPr defaultColWidth="2" defaultRowHeight="14"/>
  <cols>
    <col min="1" max="1" width="4.59765625" style="10" customWidth="1"/>
    <col min="2" max="3" width="17.09765625" style="10" customWidth="1"/>
    <col min="4" max="4" width="13.8984375" style="10" customWidth="1"/>
    <col min="5" max="5" width="7" style="10" customWidth="1"/>
    <col min="6" max="6" width="9.296875" style="10" customWidth="1"/>
    <col min="7" max="7" width="5" style="10" customWidth="1"/>
    <col min="8" max="8" width="5.69921875" style="10" bestFit="1" customWidth="1"/>
    <col min="9" max="9" width="5" style="10" customWidth="1"/>
    <col min="10" max="10" width="3.69921875" style="10" bestFit="1" customWidth="1"/>
    <col min="11" max="11" width="5.69921875" style="10" customWidth="1"/>
    <col min="12" max="12" width="5.296875" style="10" customWidth="1"/>
    <col min="13" max="13" width="3.69921875" style="10" bestFit="1" customWidth="1"/>
    <col min="14" max="14" width="7.59765625" style="10" customWidth="1"/>
    <col min="15" max="15" width="4.09765625" style="10" customWidth="1"/>
    <col min="16" max="16" width="7.59765625" style="10" customWidth="1"/>
    <col min="17" max="17" width="12.8984375" style="10" customWidth="1"/>
    <col min="18" max="19" width="2" style="10"/>
    <col min="20" max="20" width="12.8984375" style="10" customWidth="1"/>
    <col min="21" max="21" width="2" style="10"/>
    <col min="22" max="22" width="2" style="10" customWidth="1"/>
    <col min="23" max="23" width="12.8984375" style="10" customWidth="1"/>
    <col min="24" max="24" width="2" style="10" customWidth="1"/>
    <col min="25" max="16384" width="2" style="10"/>
  </cols>
  <sheetData>
    <row r="1" spans="1:25" ht="18.75" customHeight="1">
      <c r="T1" s="277">
        <f ca="1">IF(B11&lt;&gt;"",_xlfn.SHEET()-2,0)</f>
        <v>0</v>
      </c>
      <c r="U1" s="278"/>
      <c r="V1" s="278"/>
      <c r="W1" s="105">
        <f>COUNTA(Top:End!B11)</f>
        <v>0</v>
      </c>
    </row>
    <row r="2" spans="1:25" s="2" customFormat="1" ht="9.75" customHeight="1">
      <c r="B2" s="22"/>
      <c r="I2" s="29"/>
      <c r="J2" s="29"/>
      <c r="K2" s="29"/>
      <c r="L2" s="29"/>
      <c r="M2" s="29"/>
      <c r="N2" s="29"/>
      <c r="O2" s="29"/>
    </row>
    <row r="3" spans="1:25" ht="18.75" customHeight="1">
      <c r="A3" s="281" t="s">
        <v>47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</row>
    <row r="4" spans="1:25" s="2" customFormat="1" ht="9.75" customHeight="1">
      <c r="B4" s="22"/>
      <c r="I4" s="29"/>
      <c r="J4" s="29"/>
      <c r="K4" s="29"/>
      <c r="L4" s="29"/>
      <c r="M4" s="29"/>
      <c r="N4" s="29"/>
      <c r="O4" s="29"/>
    </row>
    <row r="5" spans="1:25" s="86" customFormat="1" ht="18.75" customHeight="1">
      <c r="C5" s="28"/>
      <c r="D5" s="28"/>
      <c r="E5" s="28"/>
      <c r="F5" s="87" t="s">
        <v>13</v>
      </c>
      <c r="G5" s="275">
        <f>IF(請求書!U7="","",請求書!U7)</f>
        <v>2024</v>
      </c>
      <c r="H5" s="275"/>
      <c r="I5" s="88" t="s">
        <v>7</v>
      </c>
      <c r="J5" s="276">
        <f>IF(請求書!AC7="","",請求書!AC7)</f>
        <v>4</v>
      </c>
      <c r="K5" s="276"/>
      <c r="L5" s="282" t="s">
        <v>35</v>
      </c>
      <c r="M5" s="282"/>
    </row>
    <row r="6" spans="1:25" ht="26.25" customHeight="1">
      <c r="A6" s="23" t="s">
        <v>80</v>
      </c>
      <c r="B6" s="11"/>
      <c r="C6" s="11"/>
      <c r="O6" s="279" t="s">
        <v>44</v>
      </c>
      <c r="P6" s="280"/>
      <c r="Q6" s="272" t="str">
        <f>IF(請求書!K22="","",請求書!K22)</f>
        <v/>
      </c>
      <c r="R6" s="273"/>
      <c r="S6" s="273"/>
      <c r="T6" s="273"/>
      <c r="U6" s="273"/>
      <c r="V6" s="273"/>
      <c r="W6" s="273"/>
      <c r="X6" s="273"/>
      <c r="Y6" s="274"/>
    </row>
    <row r="7" spans="1:25" s="2" customFormat="1" ht="9.75" customHeight="1">
      <c r="B7" s="22"/>
      <c r="I7" s="29"/>
      <c r="J7" s="29"/>
      <c r="K7" s="29"/>
      <c r="L7" s="29"/>
      <c r="M7" s="29"/>
      <c r="N7" s="29"/>
      <c r="O7" s="29"/>
    </row>
    <row r="8" spans="1:25" s="11" customFormat="1" ht="15" customHeight="1">
      <c r="A8" s="283" t="s">
        <v>45</v>
      </c>
      <c r="B8" s="261" t="s">
        <v>60</v>
      </c>
      <c r="C8" s="262"/>
      <c r="D8" s="263"/>
      <c r="E8" s="283" t="s">
        <v>55</v>
      </c>
      <c r="F8" s="283" t="s">
        <v>49</v>
      </c>
      <c r="G8" s="261" t="s">
        <v>56</v>
      </c>
      <c r="H8" s="262"/>
      <c r="I8" s="262"/>
      <c r="J8" s="262"/>
      <c r="K8" s="262"/>
      <c r="L8" s="262"/>
      <c r="M8" s="263"/>
      <c r="N8" s="285" t="s">
        <v>70</v>
      </c>
      <c r="O8" s="286"/>
      <c r="P8" s="287"/>
      <c r="Q8" s="266" t="s">
        <v>66</v>
      </c>
      <c r="R8" s="267"/>
      <c r="S8" s="267"/>
      <c r="T8" s="266" t="str">
        <f>"対象額(Ｂ)"&amp;CHAR(10)&amp;請求書!B12&amp;"円×提供日数"</f>
        <v>対象額(Ｂ)
450円×提供日数</v>
      </c>
      <c r="U8" s="267"/>
      <c r="V8" s="267"/>
      <c r="W8" s="266" t="s">
        <v>69</v>
      </c>
      <c r="X8" s="267"/>
      <c r="Y8" s="270"/>
    </row>
    <row r="9" spans="1:25" s="11" customFormat="1" ht="15" customHeight="1">
      <c r="A9" s="284"/>
      <c r="B9" s="24" t="s">
        <v>61</v>
      </c>
      <c r="C9" s="25" t="s">
        <v>48</v>
      </c>
      <c r="D9" s="26" t="s">
        <v>46</v>
      </c>
      <c r="E9" s="284"/>
      <c r="F9" s="284"/>
      <c r="G9" s="291" t="s">
        <v>65</v>
      </c>
      <c r="H9" s="259"/>
      <c r="I9" s="259"/>
      <c r="J9" s="292"/>
      <c r="K9" s="259" t="s">
        <v>58</v>
      </c>
      <c r="L9" s="259"/>
      <c r="M9" s="260"/>
      <c r="N9" s="288"/>
      <c r="O9" s="289"/>
      <c r="P9" s="290"/>
      <c r="Q9" s="268"/>
      <c r="R9" s="269"/>
      <c r="S9" s="269"/>
      <c r="T9" s="268"/>
      <c r="U9" s="269"/>
      <c r="V9" s="269"/>
      <c r="W9" s="268"/>
      <c r="X9" s="269"/>
      <c r="Y9" s="271"/>
    </row>
    <row r="10" spans="1:25" s="11" customFormat="1" ht="30" customHeight="1">
      <c r="A10" s="89" t="s">
        <v>68</v>
      </c>
      <c r="B10" s="106" t="s">
        <v>71</v>
      </c>
      <c r="C10" s="107" t="s">
        <v>72</v>
      </c>
      <c r="D10" s="108">
        <v>42986</v>
      </c>
      <c r="E10" s="90">
        <f>IFERROR(IF(D10="","-",DATEDIF(D10,請求書!$B$5,"Y")),0)</f>
        <v>6</v>
      </c>
      <c r="F10" s="91" t="str">
        <f>IF(D10="","-",IF(E10&lt;3,"新３号","新２号"))</f>
        <v>新２号</v>
      </c>
      <c r="G10" s="109">
        <v>1</v>
      </c>
      <c r="H10" s="92" t="s">
        <v>57</v>
      </c>
      <c r="I10" s="110">
        <v>31</v>
      </c>
      <c r="J10" s="93" t="s">
        <v>17</v>
      </c>
      <c r="K10" s="94" t="s">
        <v>59</v>
      </c>
      <c r="L10" s="111">
        <v>15</v>
      </c>
      <c r="M10" s="95" t="s">
        <v>17</v>
      </c>
      <c r="N10" s="112">
        <v>0.58333333333333337</v>
      </c>
      <c r="O10" s="96" t="s">
        <v>64</v>
      </c>
      <c r="P10" s="113">
        <v>0.75</v>
      </c>
      <c r="Q10" s="114">
        <v>6000</v>
      </c>
      <c r="R10" s="264" t="s">
        <v>10</v>
      </c>
      <c r="S10" s="265"/>
      <c r="T10" s="97">
        <f>請求書!$B$12*内訳1!$L10</f>
        <v>6750</v>
      </c>
      <c r="U10" s="264" t="s">
        <v>10</v>
      </c>
      <c r="V10" s="265"/>
      <c r="W10" s="98">
        <f>MIN($Q10,$T10,IFERROR(INDEX(請求書!$B$14:$B$15,MATCH($F10,請求書!$A$14:$A$15,0),),0))</f>
        <v>6000</v>
      </c>
      <c r="X10" s="264" t="s">
        <v>10</v>
      </c>
      <c r="Y10" s="265"/>
    </row>
    <row r="11" spans="1:25" s="11" customFormat="1" ht="30" customHeight="1">
      <c r="A11" s="18">
        <v>21</v>
      </c>
      <c r="B11" s="70"/>
      <c r="C11" s="71"/>
      <c r="D11" s="72"/>
      <c r="E11" s="99" t="str">
        <f>IFERROR(IF(D11="","-",DATEDIF(D11,請求書!$B$5,"Y")),0)</f>
        <v>-</v>
      </c>
      <c r="F11" s="100" t="str">
        <f t="shared" ref="F11:F20" si="0">IF(D11="","-",IF(E11&lt;3,"新３号","新２号"))</f>
        <v>-</v>
      </c>
      <c r="G11" s="73"/>
      <c r="H11" s="74" t="s">
        <v>57</v>
      </c>
      <c r="I11" s="75"/>
      <c r="J11" s="76" t="s">
        <v>17</v>
      </c>
      <c r="K11" s="77" t="s">
        <v>59</v>
      </c>
      <c r="L11" s="78"/>
      <c r="M11" s="79" t="s">
        <v>17</v>
      </c>
      <c r="N11" s="80"/>
      <c r="O11" s="81" t="s">
        <v>64</v>
      </c>
      <c r="P11" s="82"/>
      <c r="Q11" s="83"/>
      <c r="R11" s="257" t="s">
        <v>67</v>
      </c>
      <c r="S11" s="258"/>
      <c r="T11" s="84">
        <f>請求書!$B$12*内訳3!$L11</f>
        <v>0</v>
      </c>
      <c r="U11" s="257" t="s">
        <v>67</v>
      </c>
      <c r="V11" s="258"/>
      <c r="W11" s="85">
        <f>MIN($Q11,$T11,IFERROR(INDEX(請求書!$B$14:$B$15,MATCH($F11,請求書!$A$14:$A$15,0),),0))</f>
        <v>0</v>
      </c>
      <c r="X11" s="257" t="s">
        <v>67</v>
      </c>
      <c r="Y11" s="258"/>
    </row>
    <row r="12" spans="1:25" s="11" customFormat="1" ht="30" customHeight="1">
      <c r="A12" s="30">
        <v>22</v>
      </c>
      <c r="B12" s="42"/>
      <c r="C12" s="43"/>
      <c r="D12" s="44"/>
      <c r="E12" s="31" t="str">
        <f>IFERROR(IF(D12="","-",DATEDIF(D12,請求書!$B$5,"Y")),0)</f>
        <v>-</v>
      </c>
      <c r="F12" s="32" t="str">
        <f t="shared" si="0"/>
        <v>-</v>
      </c>
      <c r="G12" s="45"/>
      <c r="H12" s="33" t="s">
        <v>57</v>
      </c>
      <c r="I12" s="46"/>
      <c r="J12" s="34" t="s">
        <v>17</v>
      </c>
      <c r="K12" s="35" t="s">
        <v>59</v>
      </c>
      <c r="L12" s="47"/>
      <c r="M12" s="36" t="s">
        <v>17</v>
      </c>
      <c r="N12" s="48"/>
      <c r="O12" s="37" t="s">
        <v>64</v>
      </c>
      <c r="P12" s="49"/>
      <c r="Q12" s="50"/>
      <c r="R12" s="293" t="s">
        <v>67</v>
      </c>
      <c r="S12" s="294"/>
      <c r="T12" s="38">
        <f>請求書!$B$12*内訳3!$L12</f>
        <v>0</v>
      </c>
      <c r="U12" s="293" t="s">
        <v>67</v>
      </c>
      <c r="V12" s="294"/>
      <c r="W12" s="39">
        <f>MIN($Q12,$T12,IFERROR(INDEX(請求書!$B$14:$B$15,MATCH($F12,請求書!$A$14:$A$15,0),),0))</f>
        <v>0</v>
      </c>
      <c r="X12" s="293" t="s">
        <v>67</v>
      </c>
      <c r="Y12" s="294"/>
    </row>
    <row r="13" spans="1:25" s="11" customFormat="1" ht="30" customHeight="1">
      <c r="A13" s="30">
        <v>23</v>
      </c>
      <c r="B13" s="42"/>
      <c r="C13" s="43"/>
      <c r="D13" s="44"/>
      <c r="E13" s="31" t="str">
        <f>IFERROR(IF(D13="","-",DATEDIF(D13,請求書!$B$5,"Y")),0)</f>
        <v>-</v>
      </c>
      <c r="F13" s="32" t="str">
        <f t="shared" si="0"/>
        <v>-</v>
      </c>
      <c r="G13" s="45"/>
      <c r="H13" s="33" t="s">
        <v>57</v>
      </c>
      <c r="I13" s="46"/>
      <c r="J13" s="34" t="s">
        <v>17</v>
      </c>
      <c r="K13" s="35" t="s">
        <v>59</v>
      </c>
      <c r="L13" s="47"/>
      <c r="M13" s="36" t="s">
        <v>17</v>
      </c>
      <c r="N13" s="48"/>
      <c r="O13" s="37" t="s">
        <v>64</v>
      </c>
      <c r="P13" s="49"/>
      <c r="Q13" s="50"/>
      <c r="R13" s="293" t="s">
        <v>67</v>
      </c>
      <c r="S13" s="294"/>
      <c r="T13" s="38">
        <f>請求書!$B$12*内訳3!$L13</f>
        <v>0</v>
      </c>
      <c r="U13" s="293" t="s">
        <v>67</v>
      </c>
      <c r="V13" s="294"/>
      <c r="W13" s="39">
        <f>MIN($Q13,$T13,IFERROR(INDEX(請求書!$B$14:$B$15,MATCH($F13,請求書!$A$14:$A$15,0),),0))</f>
        <v>0</v>
      </c>
      <c r="X13" s="293" t="s">
        <v>67</v>
      </c>
      <c r="Y13" s="294"/>
    </row>
    <row r="14" spans="1:25" s="11" customFormat="1" ht="30" customHeight="1">
      <c r="A14" s="30">
        <v>24</v>
      </c>
      <c r="B14" s="42"/>
      <c r="C14" s="43"/>
      <c r="D14" s="44"/>
      <c r="E14" s="31" t="str">
        <f>IFERROR(IF(D14="","-",DATEDIF(D14,請求書!$B$5,"Y")),0)</f>
        <v>-</v>
      </c>
      <c r="F14" s="32" t="str">
        <f t="shared" si="0"/>
        <v>-</v>
      </c>
      <c r="G14" s="45"/>
      <c r="H14" s="33" t="s">
        <v>57</v>
      </c>
      <c r="I14" s="46"/>
      <c r="J14" s="34" t="s">
        <v>17</v>
      </c>
      <c r="K14" s="35" t="s">
        <v>59</v>
      </c>
      <c r="L14" s="47"/>
      <c r="M14" s="36" t="s">
        <v>17</v>
      </c>
      <c r="N14" s="48"/>
      <c r="O14" s="37" t="s">
        <v>64</v>
      </c>
      <c r="P14" s="49"/>
      <c r="Q14" s="50"/>
      <c r="R14" s="293" t="s">
        <v>67</v>
      </c>
      <c r="S14" s="294"/>
      <c r="T14" s="38">
        <f>請求書!$B$12*内訳3!$L14</f>
        <v>0</v>
      </c>
      <c r="U14" s="293" t="s">
        <v>67</v>
      </c>
      <c r="V14" s="294"/>
      <c r="W14" s="39">
        <f>MIN($Q14,$T14,IFERROR(INDEX(請求書!$B$14:$B$15,MATCH($F14,請求書!$A$14:$A$15,0),),0))</f>
        <v>0</v>
      </c>
      <c r="X14" s="293" t="s">
        <v>67</v>
      </c>
      <c r="Y14" s="294"/>
    </row>
    <row r="15" spans="1:25" s="11" customFormat="1" ht="30" customHeight="1">
      <c r="A15" s="30">
        <v>25</v>
      </c>
      <c r="B15" s="42"/>
      <c r="C15" s="43"/>
      <c r="D15" s="44"/>
      <c r="E15" s="31" t="str">
        <f>IFERROR(IF(D15="","-",DATEDIF(D15,請求書!$B$5,"Y")),0)</f>
        <v>-</v>
      </c>
      <c r="F15" s="32" t="str">
        <f t="shared" si="0"/>
        <v>-</v>
      </c>
      <c r="G15" s="45"/>
      <c r="H15" s="33" t="s">
        <v>57</v>
      </c>
      <c r="I15" s="46"/>
      <c r="J15" s="34" t="s">
        <v>17</v>
      </c>
      <c r="K15" s="35" t="s">
        <v>59</v>
      </c>
      <c r="L15" s="47"/>
      <c r="M15" s="36" t="s">
        <v>17</v>
      </c>
      <c r="N15" s="48"/>
      <c r="O15" s="37" t="s">
        <v>64</v>
      </c>
      <c r="P15" s="49"/>
      <c r="Q15" s="50"/>
      <c r="R15" s="293" t="s">
        <v>67</v>
      </c>
      <c r="S15" s="294"/>
      <c r="T15" s="38">
        <f>請求書!$B$12*内訳3!$L15</f>
        <v>0</v>
      </c>
      <c r="U15" s="293" t="s">
        <v>67</v>
      </c>
      <c r="V15" s="294"/>
      <c r="W15" s="39">
        <f>MIN($Q15,$T15,IFERROR(INDEX(請求書!$B$14:$B$15,MATCH($F15,請求書!$A$14:$A$15,0),),0))</f>
        <v>0</v>
      </c>
      <c r="X15" s="293" t="s">
        <v>67</v>
      </c>
      <c r="Y15" s="294"/>
    </row>
    <row r="16" spans="1:25" s="11" customFormat="1" ht="30" customHeight="1">
      <c r="A16" s="30">
        <v>26</v>
      </c>
      <c r="B16" s="42"/>
      <c r="C16" s="43"/>
      <c r="D16" s="44"/>
      <c r="E16" s="31" t="str">
        <f>IFERROR(IF(D16="","-",DATEDIF(D16,請求書!$B$5,"Y")),0)</f>
        <v>-</v>
      </c>
      <c r="F16" s="32" t="str">
        <f t="shared" si="0"/>
        <v>-</v>
      </c>
      <c r="G16" s="45"/>
      <c r="H16" s="33" t="s">
        <v>57</v>
      </c>
      <c r="I16" s="46"/>
      <c r="J16" s="34" t="s">
        <v>17</v>
      </c>
      <c r="K16" s="35" t="s">
        <v>59</v>
      </c>
      <c r="L16" s="47"/>
      <c r="M16" s="36" t="s">
        <v>17</v>
      </c>
      <c r="N16" s="48"/>
      <c r="O16" s="37" t="s">
        <v>64</v>
      </c>
      <c r="P16" s="49"/>
      <c r="Q16" s="50"/>
      <c r="R16" s="293" t="s">
        <v>67</v>
      </c>
      <c r="S16" s="294"/>
      <c r="T16" s="38">
        <f>請求書!$B$12*内訳3!$L16</f>
        <v>0</v>
      </c>
      <c r="U16" s="293" t="s">
        <v>67</v>
      </c>
      <c r="V16" s="294"/>
      <c r="W16" s="39">
        <f>MIN($Q16,$T16,IFERROR(INDEX(請求書!$B$14:$B$15,MATCH($F16,請求書!$A$14:$A$15,0),),0))</f>
        <v>0</v>
      </c>
      <c r="X16" s="293" t="s">
        <v>67</v>
      </c>
      <c r="Y16" s="294"/>
    </row>
    <row r="17" spans="1:25" s="11" customFormat="1" ht="30" customHeight="1">
      <c r="A17" s="30">
        <v>27</v>
      </c>
      <c r="B17" s="42"/>
      <c r="C17" s="43"/>
      <c r="D17" s="44"/>
      <c r="E17" s="31" t="str">
        <f>IFERROR(IF(D17="","-",DATEDIF(D17,請求書!$B$5,"Y")),0)</f>
        <v>-</v>
      </c>
      <c r="F17" s="32" t="str">
        <f t="shared" si="0"/>
        <v>-</v>
      </c>
      <c r="G17" s="45"/>
      <c r="H17" s="33" t="s">
        <v>57</v>
      </c>
      <c r="I17" s="46"/>
      <c r="J17" s="34" t="s">
        <v>17</v>
      </c>
      <c r="K17" s="35" t="s">
        <v>59</v>
      </c>
      <c r="L17" s="47"/>
      <c r="M17" s="36" t="s">
        <v>17</v>
      </c>
      <c r="N17" s="48"/>
      <c r="O17" s="37" t="s">
        <v>64</v>
      </c>
      <c r="P17" s="49"/>
      <c r="Q17" s="50"/>
      <c r="R17" s="293" t="s">
        <v>67</v>
      </c>
      <c r="S17" s="294"/>
      <c r="T17" s="38">
        <f>請求書!$B$12*内訳3!$L17</f>
        <v>0</v>
      </c>
      <c r="U17" s="293" t="s">
        <v>67</v>
      </c>
      <c r="V17" s="294"/>
      <c r="W17" s="39">
        <f>MIN($Q17,$T17,IFERROR(INDEX(請求書!$B$14:$B$15,MATCH($F17,請求書!$A$14:$A$15,0),),0))</f>
        <v>0</v>
      </c>
      <c r="X17" s="293" t="s">
        <v>67</v>
      </c>
      <c r="Y17" s="294"/>
    </row>
    <row r="18" spans="1:25" s="11" customFormat="1" ht="30" customHeight="1">
      <c r="A18" s="30">
        <v>28</v>
      </c>
      <c r="B18" s="42"/>
      <c r="C18" s="43"/>
      <c r="D18" s="44"/>
      <c r="E18" s="31" t="str">
        <f>IFERROR(IF(D18="","-",DATEDIF(D18,請求書!$B$5,"Y")),0)</f>
        <v>-</v>
      </c>
      <c r="F18" s="32" t="str">
        <f t="shared" si="0"/>
        <v>-</v>
      </c>
      <c r="G18" s="45"/>
      <c r="H18" s="33" t="s">
        <v>57</v>
      </c>
      <c r="I18" s="46"/>
      <c r="J18" s="34" t="s">
        <v>17</v>
      </c>
      <c r="K18" s="35" t="s">
        <v>59</v>
      </c>
      <c r="L18" s="47"/>
      <c r="M18" s="36" t="s">
        <v>17</v>
      </c>
      <c r="N18" s="48"/>
      <c r="O18" s="37" t="s">
        <v>64</v>
      </c>
      <c r="P18" s="49"/>
      <c r="Q18" s="50"/>
      <c r="R18" s="293" t="s">
        <v>67</v>
      </c>
      <c r="S18" s="294"/>
      <c r="T18" s="38">
        <f>請求書!$B$12*内訳3!$L18</f>
        <v>0</v>
      </c>
      <c r="U18" s="293" t="s">
        <v>67</v>
      </c>
      <c r="V18" s="294"/>
      <c r="W18" s="39">
        <f>MIN($Q18,$T18,IFERROR(INDEX(請求書!$B$14:$B$15,MATCH($F18,請求書!$A$14:$A$15,0),),0))</f>
        <v>0</v>
      </c>
      <c r="X18" s="293" t="s">
        <v>67</v>
      </c>
      <c r="Y18" s="294"/>
    </row>
    <row r="19" spans="1:25" s="11" customFormat="1" ht="30" customHeight="1">
      <c r="A19" s="30">
        <v>29</v>
      </c>
      <c r="B19" s="42"/>
      <c r="C19" s="43"/>
      <c r="D19" s="44"/>
      <c r="E19" s="31" t="str">
        <f>IFERROR(IF(D19="","-",DATEDIF(D19,請求書!$B$5,"Y")),0)</f>
        <v>-</v>
      </c>
      <c r="F19" s="32" t="str">
        <f t="shared" si="0"/>
        <v>-</v>
      </c>
      <c r="G19" s="45"/>
      <c r="H19" s="33" t="s">
        <v>57</v>
      </c>
      <c r="I19" s="46"/>
      <c r="J19" s="34" t="s">
        <v>17</v>
      </c>
      <c r="K19" s="35" t="s">
        <v>59</v>
      </c>
      <c r="L19" s="47"/>
      <c r="M19" s="36" t="s">
        <v>17</v>
      </c>
      <c r="N19" s="48"/>
      <c r="O19" s="37" t="s">
        <v>64</v>
      </c>
      <c r="P19" s="49"/>
      <c r="Q19" s="50"/>
      <c r="R19" s="293" t="s">
        <v>67</v>
      </c>
      <c r="S19" s="294"/>
      <c r="T19" s="38">
        <f>請求書!$B$12*内訳3!$L19</f>
        <v>0</v>
      </c>
      <c r="U19" s="293" t="s">
        <v>67</v>
      </c>
      <c r="V19" s="294"/>
      <c r="W19" s="39">
        <f>MIN($Q19,$T19,IFERROR(INDEX(請求書!$B$14:$B$15,MATCH($F19,請求書!$A$14:$A$15,0),),0))</f>
        <v>0</v>
      </c>
      <c r="X19" s="293" t="s">
        <v>67</v>
      </c>
      <c r="Y19" s="294"/>
    </row>
    <row r="20" spans="1:25" s="11" customFormat="1" ht="30" customHeight="1">
      <c r="A20" s="51">
        <v>30</v>
      </c>
      <c r="B20" s="52"/>
      <c r="C20" s="53"/>
      <c r="D20" s="54"/>
      <c r="E20" s="55" t="str">
        <f>IFERROR(IF(D20="","-",DATEDIF(D20,請求書!$B$5,"Y")),0)</f>
        <v>-</v>
      </c>
      <c r="F20" s="56" t="str">
        <f t="shared" si="0"/>
        <v>-</v>
      </c>
      <c r="G20" s="57"/>
      <c r="H20" s="58" t="s">
        <v>57</v>
      </c>
      <c r="I20" s="59"/>
      <c r="J20" s="60" t="s">
        <v>17</v>
      </c>
      <c r="K20" s="61" t="s">
        <v>59</v>
      </c>
      <c r="L20" s="62"/>
      <c r="M20" s="63" t="s">
        <v>17</v>
      </c>
      <c r="N20" s="64"/>
      <c r="O20" s="65" t="s">
        <v>64</v>
      </c>
      <c r="P20" s="66"/>
      <c r="Q20" s="67"/>
      <c r="R20" s="299" t="s">
        <v>67</v>
      </c>
      <c r="S20" s="300"/>
      <c r="T20" s="68">
        <f>請求書!$B$12*内訳3!$L20</f>
        <v>0</v>
      </c>
      <c r="U20" s="299" t="s">
        <v>67</v>
      </c>
      <c r="V20" s="300"/>
      <c r="W20" s="69">
        <f>MIN($Q20,$T20,IFERROR(INDEX(請求書!$B$14:$B$15,MATCH($F20,請求書!$A$14:$A$15,0),),0))</f>
        <v>0</v>
      </c>
      <c r="X20" s="299" t="s">
        <v>67</v>
      </c>
      <c r="Y20" s="300"/>
    </row>
    <row r="21" spans="1:25" s="27" customFormat="1" ht="26.25" customHeight="1">
      <c r="A21" s="115" t="s">
        <v>90</v>
      </c>
      <c r="B21" s="19" t="s">
        <v>92</v>
      </c>
      <c r="C21" s="19"/>
      <c r="D21" s="19"/>
      <c r="E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306" t="s">
        <v>78</v>
      </c>
      <c r="R21" s="307"/>
      <c r="S21" s="308"/>
      <c r="T21" s="101">
        <f>COUNTA($B$10:$B$20)-1</f>
        <v>0</v>
      </c>
      <c r="U21" s="299" t="s">
        <v>77</v>
      </c>
      <c r="V21" s="300"/>
      <c r="W21" s="101">
        <f>_xlfn.AGGREGATE(9,5,$W$10:$W$20)-$W$10</f>
        <v>0</v>
      </c>
      <c r="X21" s="299" t="s">
        <v>67</v>
      </c>
      <c r="Y21" s="300"/>
    </row>
    <row r="22" spans="1:25" s="27" customFormat="1" ht="12">
      <c r="A22" s="116" t="s">
        <v>91</v>
      </c>
      <c r="B22" s="19" t="str">
        <f>"請求額が無償化の上限額（新３号："&amp;TEXT(請求書!B15,"#,##0円")&amp;"、新２号"&amp;TEXT(請求書!B14,"#,##0円")&amp;"）を超える場合は上限額までです"</f>
        <v>請求額が無償化の上限額（新３号：16,300円、新２号11,300円）を超える場合は上限額までです</v>
      </c>
      <c r="C22" s="19"/>
      <c r="D22" s="19"/>
      <c r="E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s="27" customFormat="1" ht="26.25" customHeight="1">
      <c r="B23" s="19"/>
      <c r="C23" s="19"/>
      <c r="D23" s="19"/>
      <c r="E23" s="19"/>
      <c r="F23" s="21"/>
      <c r="G23" s="21"/>
      <c r="H23" s="21"/>
      <c r="I23" s="21"/>
      <c r="J23" s="21"/>
      <c r="K23" s="21"/>
      <c r="L23" s="279" t="s">
        <v>73</v>
      </c>
      <c r="M23" s="298"/>
      <c r="N23" s="298"/>
      <c r="O23" s="298"/>
      <c r="P23" s="280"/>
      <c r="Q23" s="303" t="str">
        <f>IF(請求書!K25="","",請求書!K25)</f>
        <v/>
      </c>
      <c r="R23" s="304"/>
      <c r="S23" s="304"/>
      <c r="T23" s="304"/>
      <c r="U23" s="304"/>
      <c r="V23" s="304"/>
      <c r="W23" s="305"/>
      <c r="X23" s="20"/>
      <c r="Y23" s="20"/>
    </row>
    <row r="24" spans="1:25" s="27" customFormat="1" ht="26.25" customHeight="1">
      <c r="A24" s="41" t="s">
        <v>76</v>
      </c>
      <c r="B24" s="40"/>
      <c r="C24" s="40"/>
      <c r="D24" s="40"/>
      <c r="E24" s="40"/>
      <c r="F24" s="40"/>
      <c r="G24" s="21"/>
      <c r="H24" s="21"/>
      <c r="I24" s="21"/>
      <c r="J24" s="21"/>
      <c r="K24" s="21"/>
      <c r="L24" s="295" t="s">
        <v>74</v>
      </c>
      <c r="M24" s="296"/>
      <c r="N24" s="296"/>
      <c r="O24" s="296"/>
      <c r="P24" s="297"/>
      <c r="Q24" s="303" t="str">
        <f>IF(請求書!AH25&lt;&gt;"",請求書!AH25,IF(請求書!AH22&lt;&gt;"",請求書!AH22,"‐"))</f>
        <v>‐</v>
      </c>
      <c r="R24" s="304"/>
      <c r="S24" s="304"/>
      <c r="T24" s="304"/>
      <c r="U24" s="304"/>
      <c r="V24" s="304"/>
      <c r="W24" s="305"/>
      <c r="X24" s="20"/>
      <c r="Y24" s="20"/>
    </row>
    <row r="25" spans="1:25" s="27" customFormat="1" ht="26.25" customHeight="1">
      <c r="F25" s="301">
        <f>DATE(請求書!AO1,請求書!AU1,請求書!AY1)</f>
        <v>45422</v>
      </c>
      <c r="G25" s="301"/>
      <c r="H25" s="301"/>
      <c r="I25" s="301"/>
      <c r="J25" s="301"/>
      <c r="K25" s="302"/>
      <c r="L25" s="295" t="s">
        <v>75</v>
      </c>
      <c r="M25" s="296"/>
      <c r="N25" s="296"/>
      <c r="O25" s="296"/>
      <c r="P25" s="297"/>
      <c r="Q25" s="303" t="str">
        <f>IF(請求書!K17="","",請求書!AH18&amp;"　"&amp;請求書!K17)</f>
        <v/>
      </c>
      <c r="R25" s="304"/>
      <c r="S25" s="304"/>
      <c r="T25" s="304"/>
      <c r="U25" s="304"/>
      <c r="V25" s="304"/>
      <c r="W25" s="305"/>
      <c r="X25" s="20"/>
      <c r="Y25" s="20"/>
    </row>
  </sheetData>
  <sheetProtection sheet="1" formatCells="0" sort="0" autoFilter="0"/>
  <dataConsolidate/>
  <mergeCells count="61">
    <mergeCell ref="F25:K25"/>
    <mergeCell ref="L25:P25"/>
    <mergeCell ref="Q21:S21"/>
    <mergeCell ref="U21:V21"/>
    <mergeCell ref="Q25:W25"/>
    <mergeCell ref="X21:Y21"/>
    <mergeCell ref="L23:P23"/>
    <mergeCell ref="Q23:W23"/>
    <mergeCell ref="L24:P24"/>
    <mergeCell ref="Q24:W24"/>
    <mergeCell ref="R19:S19"/>
    <mergeCell ref="U19:V19"/>
    <mergeCell ref="X19:Y19"/>
    <mergeCell ref="R20:S20"/>
    <mergeCell ref="U20:V20"/>
    <mergeCell ref="X20:Y20"/>
    <mergeCell ref="R17:S17"/>
    <mergeCell ref="U17:V17"/>
    <mergeCell ref="X17:Y17"/>
    <mergeCell ref="R18:S18"/>
    <mergeCell ref="U18:V18"/>
    <mergeCell ref="X18:Y18"/>
    <mergeCell ref="R15:S15"/>
    <mergeCell ref="U15:V15"/>
    <mergeCell ref="X15:Y15"/>
    <mergeCell ref="R16:S16"/>
    <mergeCell ref="U16:V16"/>
    <mergeCell ref="X16:Y16"/>
    <mergeCell ref="R13:S13"/>
    <mergeCell ref="U13:V13"/>
    <mergeCell ref="X13:Y13"/>
    <mergeCell ref="R14:S14"/>
    <mergeCell ref="U14:V14"/>
    <mergeCell ref="X14:Y14"/>
    <mergeCell ref="R11:S11"/>
    <mergeCell ref="U11:V11"/>
    <mergeCell ref="X11:Y11"/>
    <mergeCell ref="R12:S12"/>
    <mergeCell ref="U12:V12"/>
    <mergeCell ref="X12:Y12"/>
    <mergeCell ref="R10:S10"/>
    <mergeCell ref="U10:V10"/>
    <mergeCell ref="X10:Y10"/>
    <mergeCell ref="A8:A9"/>
    <mergeCell ref="B8:D8"/>
    <mergeCell ref="E8:E9"/>
    <mergeCell ref="F8:F9"/>
    <mergeCell ref="G8:M8"/>
    <mergeCell ref="N8:P9"/>
    <mergeCell ref="Q8:S9"/>
    <mergeCell ref="T8:V9"/>
    <mergeCell ref="W8:Y9"/>
    <mergeCell ref="G9:J9"/>
    <mergeCell ref="K9:M9"/>
    <mergeCell ref="O6:P6"/>
    <mergeCell ref="Q6:Y6"/>
    <mergeCell ref="T1:V1"/>
    <mergeCell ref="A3:Y3"/>
    <mergeCell ref="G5:H5"/>
    <mergeCell ref="J5:K5"/>
    <mergeCell ref="L5:M5"/>
  </mergeCells>
  <phoneticPr fontId="3"/>
  <dataValidations count="3">
    <dataValidation type="list" allowBlank="1" showInputMessage="1" sqref="F10:F20" xr:uid="{00000000-0002-0000-0400-000000000000}">
      <formula1>"新２号,新３号"</formula1>
    </dataValidation>
    <dataValidation type="whole" allowBlank="1" showInputMessage="1" showErrorMessage="1" sqref="G10:G20 I10:I20 L10:L20" xr:uid="{00000000-0002-0000-0400-000001000000}">
      <formula1>1</formula1>
      <formula2>31</formula2>
    </dataValidation>
    <dataValidation type="date" operator="greaterThanOrEqual" allowBlank="1" showInputMessage="1" showErrorMessage="1" error="20XX年X月X日の形式で入力してください" sqref="D10:D20" xr:uid="{00000000-0002-0000-0400-000002000000}">
      <formula1>40269</formula1>
    </dataValidation>
  </dataValidations>
  <printOptions horizontalCentered="1"/>
  <pageMargins left="0.7" right="0.7" top="0.75" bottom="0.75" header="0.3" footer="0.3"/>
  <pageSetup paperSize="9"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25"/>
  <sheetViews>
    <sheetView showGridLines="0" zoomScaleNormal="100" zoomScaleSheetLayoutView="100" workbookViewId="0"/>
  </sheetViews>
  <sheetFormatPr defaultColWidth="2" defaultRowHeight="14"/>
  <cols>
    <col min="1" max="1" width="4.59765625" style="10" customWidth="1"/>
    <col min="2" max="3" width="17.09765625" style="10" customWidth="1"/>
    <col min="4" max="4" width="13.8984375" style="10" customWidth="1"/>
    <col min="5" max="5" width="7" style="10" customWidth="1"/>
    <col min="6" max="6" width="9.296875" style="10" customWidth="1"/>
    <col min="7" max="7" width="5" style="10" customWidth="1"/>
    <col min="8" max="8" width="5.69921875" style="10" bestFit="1" customWidth="1"/>
    <col min="9" max="9" width="5" style="10" customWidth="1"/>
    <col min="10" max="10" width="3.69921875" style="10" bestFit="1" customWidth="1"/>
    <col min="11" max="11" width="5.69921875" style="10" customWidth="1"/>
    <col min="12" max="12" width="5.296875" style="10" customWidth="1"/>
    <col min="13" max="13" width="3.69921875" style="10" bestFit="1" customWidth="1"/>
    <col min="14" max="14" width="7.59765625" style="10" customWidth="1"/>
    <col min="15" max="15" width="4.09765625" style="10" customWidth="1"/>
    <col min="16" max="16" width="7.59765625" style="10" customWidth="1"/>
    <col min="17" max="17" width="12.8984375" style="10" customWidth="1"/>
    <col min="18" max="19" width="2" style="10"/>
    <col min="20" max="20" width="12.8984375" style="10" customWidth="1"/>
    <col min="21" max="21" width="2" style="10"/>
    <col min="22" max="22" width="2" style="10" customWidth="1"/>
    <col min="23" max="23" width="12.8984375" style="10" customWidth="1"/>
    <col min="24" max="24" width="2" style="10" customWidth="1"/>
    <col min="25" max="16384" width="2" style="10"/>
  </cols>
  <sheetData>
    <row r="1" spans="1:25" ht="18.75" customHeight="1">
      <c r="T1" s="277">
        <f ca="1">IF(B11&lt;&gt;"",_xlfn.SHEET()-2,0)</f>
        <v>0</v>
      </c>
      <c r="U1" s="278"/>
      <c r="V1" s="278"/>
      <c r="W1" s="105">
        <f>COUNTA(Top:End!B11)</f>
        <v>0</v>
      </c>
    </row>
    <row r="2" spans="1:25" s="2" customFormat="1" ht="9.75" customHeight="1">
      <c r="B2" s="22"/>
      <c r="I2" s="29"/>
      <c r="J2" s="29"/>
      <c r="K2" s="29"/>
      <c r="L2" s="29"/>
      <c r="M2" s="29"/>
      <c r="N2" s="29"/>
      <c r="O2" s="29"/>
    </row>
    <row r="3" spans="1:25" ht="18.75" customHeight="1">
      <c r="A3" s="281" t="s">
        <v>47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</row>
    <row r="4" spans="1:25" s="2" customFormat="1" ht="9.75" customHeight="1">
      <c r="B4" s="22"/>
      <c r="I4" s="29"/>
      <c r="J4" s="29"/>
      <c r="K4" s="29"/>
      <c r="L4" s="29"/>
      <c r="M4" s="29"/>
      <c r="N4" s="29"/>
      <c r="O4" s="29"/>
    </row>
    <row r="5" spans="1:25" s="86" customFormat="1" ht="18.75" customHeight="1">
      <c r="C5" s="28"/>
      <c r="D5" s="28"/>
      <c r="E5" s="28"/>
      <c r="F5" s="87" t="s">
        <v>13</v>
      </c>
      <c r="G5" s="275">
        <f>IF(請求書!U7="","",請求書!U7)</f>
        <v>2024</v>
      </c>
      <c r="H5" s="275"/>
      <c r="I5" s="88" t="s">
        <v>7</v>
      </c>
      <c r="J5" s="276">
        <f>IF(請求書!AC7="","",請求書!AC7)</f>
        <v>4</v>
      </c>
      <c r="K5" s="276"/>
      <c r="L5" s="282" t="s">
        <v>35</v>
      </c>
      <c r="M5" s="282"/>
    </row>
    <row r="6" spans="1:25" ht="26.25" customHeight="1">
      <c r="A6" s="23" t="s">
        <v>80</v>
      </c>
      <c r="B6" s="11"/>
      <c r="C6" s="11"/>
      <c r="O6" s="279" t="s">
        <v>44</v>
      </c>
      <c r="P6" s="280"/>
      <c r="Q6" s="272" t="str">
        <f>IF(請求書!K22="","",請求書!K22)</f>
        <v/>
      </c>
      <c r="R6" s="273"/>
      <c r="S6" s="273"/>
      <c r="T6" s="273"/>
      <c r="U6" s="273"/>
      <c r="V6" s="273"/>
      <c r="W6" s="273"/>
      <c r="X6" s="273"/>
      <c r="Y6" s="274"/>
    </row>
    <row r="7" spans="1:25" s="2" customFormat="1" ht="9.75" customHeight="1">
      <c r="B7" s="22"/>
      <c r="I7" s="29"/>
      <c r="J7" s="29"/>
      <c r="K7" s="29"/>
      <c r="L7" s="29"/>
      <c r="M7" s="29"/>
      <c r="N7" s="29"/>
      <c r="O7" s="29"/>
    </row>
    <row r="8" spans="1:25" s="11" customFormat="1" ht="15" customHeight="1">
      <c r="A8" s="283" t="s">
        <v>45</v>
      </c>
      <c r="B8" s="261" t="s">
        <v>60</v>
      </c>
      <c r="C8" s="262"/>
      <c r="D8" s="263"/>
      <c r="E8" s="283" t="s">
        <v>55</v>
      </c>
      <c r="F8" s="283" t="s">
        <v>49</v>
      </c>
      <c r="G8" s="261" t="s">
        <v>56</v>
      </c>
      <c r="H8" s="262"/>
      <c r="I8" s="262"/>
      <c r="J8" s="262"/>
      <c r="K8" s="262"/>
      <c r="L8" s="262"/>
      <c r="M8" s="263"/>
      <c r="N8" s="285" t="s">
        <v>70</v>
      </c>
      <c r="O8" s="286"/>
      <c r="P8" s="287"/>
      <c r="Q8" s="266" t="s">
        <v>66</v>
      </c>
      <c r="R8" s="267"/>
      <c r="S8" s="267"/>
      <c r="T8" s="266" t="str">
        <f>"対象額(Ｂ)"&amp;CHAR(10)&amp;請求書!B12&amp;"円×提供日数"</f>
        <v>対象額(Ｂ)
450円×提供日数</v>
      </c>
      <c r="U8" s="267"/>
      <c r="V8" s="267"/>
      <c r="W8" s="266" t="s">
        <v>69</v>
      </c>
      <c r="X8" s="267"/>
      <c r="Y8" s="270"/>
    </row>
    <row r="9" spans="1:25" s="11" customFormat="1" ht="15" customHeight="1">
      <c r="A9" s="284"/>
      <c r="B9" s="24" t="s">
        <v>61</v>
      </c>
      <c r="C9" s="25" t="s">
        <v>48</v>
      </c>
      <c r="D9" s="26" t="s">
        <v>46</v>
      </c>
      <c r="E9" s="284"/>
      <c r="F9" s="284"/>
      <c r="G9" s="291" t="s">
        <v>65</v>
      </c>
      <c r="H9" s="259"/>
      <c r="I9" s="259"/>
      <c r="J9" s="292"/>
      <c r="K9" s="259" t="s">
        <v>58</v>
      </c>
      <c r="L9" s="259"/>
      <c r="M9" s="260"/>
      <c r="N9" s="288"/>
      <c r="O9" s="289"/>
      <c r="P9" s="290"/>
      <c r="Q9" s="268"/>
      <c r="R9" s="269"/>
      <c r="S9" s="269"/>
      <c r="T9" s="268"/>
      <c r="U9" s="269"/>
      <c r="V9" s="269"/>
      <c r="W9" s="268"/>
      <c r="X9" s="269"/>
      <c r="Y9" s="271"/>
    </row>
    <row r="10" spans="1:25" s="11" customFormat="1" ht="30" customHeight="1">
      <c r="A10" s="89" t="s">
        <v>68</v>
      </c>
      <c r="B10" s="106" t="s">
        <v>71</v>
      </c>
      <c r="C10" s="107" t="s">
        <v>72</v>
      </c>
      <c r="D10" s="108">
        <v>42986</v>
      </c>
      <c r="E10" s="90">
        <f>IFERROR(IF(D10="","-",DATEDIF(D10,請求書!$B$5,"Y")),0)</f>
        <v>6</v>
      </c>
      <c r="F10" s="91" t="str">
        <f>IF(D10="","-",IF(E10&lt;3,"新３号","新２号"))</f>
        <v>新２号</v>
      </c>
      <c r="G10" s="109">
        <v>1</v>
      </c>
      <c r="H10" s="92" t="s">
        <v>57</v>
      </c>
      <c r="I10" s="110">
        <v>31</v>
      </c>
      <c r="J10" s="93" t="s">
        <v>17</v>
      </c>
      <c r="K10" s="94" t="s">
        <v>59</v>
      </c>
      <c r="L10" s="111">
        <v>15</v>
      </c>
      <c r="M10" s="95" t="s">
        <v>17</v>
      </c>
      <c r="N10" s="112">
        <v>0.58333333333333337</v>
      </c>
      <c r="O10" s="96" t="s">
        <v>64</v>
      </c>
      <c r="P10" s="113">
        <v>0.75</v>
      </c>
      <c r="Q10" s="114">
        <v>6000</v>
      </c>
      <c r="R10" s="264" t="s">
        <v>10</v>
      </c>
      <c r="S10" s="265"/>
      <c r="T10" s="97">
        <f>請求書!$B$12*内訳1!$L10</f>
        <v>6750</v>
      </c>
      <c r="U10" s="264" t="s">
        <v>10</v>
      </c>
      <c r="V10" s="265"/>
      <c r="W10" s="98">
        <f>MIN($Q10,$T10,IFERROR(INDEX(請求書!$B$14:$B$15,MATCH($F10,請求書!$A$14:$A$15,0),),0))</f>
        <v>6000</v>
      </c>
      <c r="X10" s="264" t="s">
        <v>10</v>
      </c>
      <c r="Y10" s="265"/>
    </row>
    <row r="11" spans="1:25" s="11" customFormat="1" ht="30" customHeight="1">
      <c r="A11" s="18">
        <v>31</v>
      </c>
      <c r="B11" s="70"/>
      <c r="C11" s="71"/>
      <c r="D11" s="72"/>
      <c r="E11" s="99" t="str">
        <f>IFERROR(IF(D11="","-",DATEDIF(D11,請求書!$B$5,"Y")),0)</f>
        <v>-</v>
      </c>
      <c r="F11" s="100" t="str">
        <f t="shared" ref="F11:F20" si="0">IF(D11="","-",IF(E11&lt;3,"新３号","新２号"))</f>
        <v>-</v>
      </c>
      <c r="G11" s="73"/>
      <c r="H11" s="74" t="s">
        <v>57</v>
      </c>
      <c r="I11" s="75"/>
      <c r="J11" s="76" t="s">
        <v>17</v>
      </c>
      <c r="K11" s="77" t="s">
        <v>59</v>
      </c>
      <c r="L11" s="78"/>
      <c r="M11" s="79" t="s">
        <v>17</v>
      </c>
      <c r="N11" s="80"/>
      <c r="O11" s="81" t="s">
        <v>64</v>
      </c>
      <c r="P11" s="82"/>
      <c r="Q11" s="83"/>
      <c r="R11" s="257" t="s">
        <v>67</v>
      </c>
      <c r="S11" s="258"/>
      <c r="T11" s="84">
        <f>請求書!$B$12*内訳4!$L11</f>
        <v>0</v>
      </c>
      <c r="U11" s="257" t="s">
        <v>67</v>
      </c>
      <c r="V11" s="258"/>
      <c r="W11" s="85">
        <f>MIN($Q11,$T11,IFERROR(INDEX(請求書!$B$14:$B$15,MATCH($F11,請求書!$A$14:$A$15,0),),0))</f>
        <v>0</v>
      </c>
      <c r="X11" s="257" t="s">
        <v>67</v>
      </c>
      <c r="Y11" s="258"/>
    </row>
    <row r="12" spans="1:25" s="11" customFormat="1" ht="30" customHeight="1">
      <c r="A12" s="30">
        <v>32</v>
      </c>
      <c r="B12" s="42"/>
      <c r="C12" s="43"/>
      <c r="D12" s="44"/>
      <c r="E12" s="31" t="str">
        <f>IFERROR(IF(D12="","-",DATEDIF(D12,請求書!$B$5,"Y")),0)</f>
        <v>-</v>
      </c>
      <c r="F12" s="32" t="str">
        <f t="shared" si="0"/>
        <v>-</v>
      </c>
      <c r="G12" s="45"/>
      <c r="H12" s="33" t="s">
        <v>57</v>
      </c>
      <c r="I12" s="46"/>
      <c r="J12" s="34" t="s">
        <v>17</v>
      </c>
      <c r="K12" s="35" t="s">
        <v>59</v>
      </c>
      <c r="L12" s="47"/>
      <c r="M12" s="36" t="s">
        <v>17</v>
      </c>
      <c r="N12" s="48"/>
      <c r="O12" s="37" t="s">
        <v>64</v>
      </c>
      <c r="P12" s="49"/>
      <c r="Q12" s="50"/>
      <c r="R12" s="293" t="s">
        <v>67</v>
      </c>
      <c r="S12" s="294"/>
      <c r="T12" s="38">
        <f>請求書!$B$12*内訳4!$L12</f>
        <v>0</v>
      </c>
      <c r="U12" s="293" t="s">
        <v>67</v>
      </c>
      <c r="V12" s="294"/>
      <c r="W12" s="39">
        <f>MIN($Q12,$T12,IFERROR(INDEX(請求書!$B$14:$B$15,MATCH($F12,請求書!$A$14:$A$15,0),),0))</f>
        <v>0</v>
      </c>
      <c r="X12" s="293" t="s">
        <v>67</v>
      </c>
      <c r="Y12" s="294"/>
    </row>
    <row r="13" spans="1:25" s="11" customFormat="1" ht="30" customHeight="1">
      <c r="A13" s="30">
        <v>33</v>
      </c>
      <c r="B13" s="42"/>
      <c r="C13" s="43"/>
      <c r="D13" s="44"/>
      <c r="E13" s="31" t="str">
        <f>IFERROR(IF(D13="","-",DATEDIF(D13,請求書!$B$5,"Y")),0)</f>
        <v>-</v>
      </c>
      <c r="F13" s="32" t="str">
        <f t="shared" si="0"/>
        <v>-</v>
      </c>
      <c r="G13" s="45"/>
      <c r="H13" s="33" t="s">
        <v>57</v>
      </c>
      <c r="I13" s="46"/>
      <c r="J13" s="34" t="s">
        <v>17</v>
      </c>
      <c r="K13" s="35" t="s">
        <v>59</v>
      </c>
      <c r="L13" s="47"/>
      <c r="M13" s="36" t="s">
        <v>17</v>
      </c>
      <c r="N13" s="48"/>
      <c r="O13" s="37" t="s">
        <v>64</v>
      </c>
      <c r="P13" s="49"/>
      <c r="Q13" s="50"/>
      <c r="R13" s="293" t="s">
        <v>67</v>
      </c>
      <c r="S13" s="294"/>
      <c r="T13" s="38">
        <f>請求書!$B$12*内訳4!$L13</f>
        <v>0</v>
      </c>
      <c r="U13" s="293" t="s">
        <v>67</v>
      </c>
      <c r="V13" s="294"/>
      <c r="W13" s="39">
        <f>MIN($Q13,$T13,IFERROR(INDEX(請求書!$B$14:$B$15,MATCH($F13,請求書!$A$14:$A$15,0),),0))</f>
        <v>0</v>
      </c>
      <c r="X13" s="293" t="s">
        <v>67</v>
      </c>
      <c r="Y13" s="294"/>
    </row>
    <row r="14" spans="1:25" s="11" customFormat="1" ht="30" customHeight="1">
      <c r="A14" s="30">
        <v>34</v>
      </c>
      <c r="B14" s="42"/>
      <c r="C14" s="43"/>
      <c r="D14" s="44"/>
      <c r="E14" s="31" t="str">
        <f>IFERROR(IF(D14="","-",DATEDIF(D14,請求書!$B$5,"Y")),0)</f>
        <v>-</v>
      </c>
      <c r="F14" s="32" t="str">
        <f t="shared" si="0"/>
        <v>-</v>
      </c>
      <c r="G14" s="45"/>
      <c r="H14" s="33" t="s">
        <v>57</v>
      </c>
      <c r="I14" s="46"/>
      <c r="J14" s="34" t="s">
        <v>17</v>
      </c>
      <c r="K14" s="35" t="s">
        <v>59</v>
      </c>
      <c r="L14" s="47"/>
      <c r="M14" s="36" t="s">
        <v>17</v>
      </c>
      <c r="N14" s="48"/>
      <c r="O14" s="37" t="s">
        <v>64</v>
      </c>
      <c r="P14" s="49"/>
      <c r="Q14" s="50"/>
      <c r="R14" s="293" t="s">
        <v>67</v>
      </c>
      <c r="S14" s="294"/>
      <c r="T14" s="38">
        <f>請求書!$B$12*内訳4!$L14</f>
        <v>0</v>
      </c>
      <c r="U14" s="293" t="s">
        <v>67</v>
      </c>
      <c r="V14" s="294"/>
      <c r="W14" s="39">
        <f>MIN($Q14,$T14,IFERROR(INDEX(請求書!$B$14:$B$15,MATCH($F14,請求書!$A$14:$A$15,0),),0))</f>
        <v>0</v>
      </c>
      <c r="X14" s="293" t="s">
        <v>67</v>
      </c>
      <c r="Y14" s="294"/>
    </row>
    <row r="15" spans="1:25" s="11" customFormat="1" ht="30" customHeight="1">
      <c r="A15" s="30">
        <v>35</v>
      </c>
      <c r="B15" s="42"/>
      <c r="C15" s="43"/>
      <c r="D15" s="44"/>
      <c r="E15" s="31" t="str">
        <f>IFERROR(IF(D15="","-",DATEDIF(D15,請求書!$B$5,"Y")),0)</f>
        <v>-</v>
      </c>
      <c r="F15" s="32" t="str">
        <f t="shared" si="0"/>
        <v>-</v>
      </c>
      <c r="G15" s="45"/>
      <c r="H15" s="33" t="s">
        <v>57</v>
      </c>
      <c r="I15" s="46"/>
      <c r="J15" s="34" t="s">
        <v>17</v>
      </c>
      <c r="K15" s="35" t="s">
        <v>59</v>
      </c>
      <c r="L15" s="47"/>
      <c r="M15" s="36" t="s">
        <v>17</v>
      </c>
      <c r="N15" s="48"/>
      <c r="O15" s="37" t="s">
        <v>64</v>
      </c>
      <c r="P15" s="49"/>
      <c r="Q15" s="50"/>
      <c r="R15" s="293" t="s">
        <v>67</v>
      </c>
      <c r="S15" s="294"/>
      <c r="T15" s="38">
        <f>請求書!$B$12*内訳4!$L15</f>
        <v>0</v>
      </c>
      <c r="U15" s="293" t="s">
        <v>67</v>
      </c>
      <c r="V15" s="294"/>
      <c r="W15" s="39">
        <f>MIN($Q15,$T15,IFERROR(INDEX(請求書!$B$14:$B$15,MATCH($F15,請求書!$A$14:$A$15,0),),0))</f>
        <v>0</v>
      </c>
      <c r="X15" s="293" t="s">
        <v>67</v>
      </c>
      <c r="Y15" s="294"/>
    </row>
    <row r="16" spans="1:25" s="11" customFormat="1" ht="30" customHeight="1">
      <c r="A16" s="30">
        <v>36</v>
      </c>
      <c r="B16" s="42"/>
      <c r="C16" s="43"/>
      <c r="D16" s="44"/>
      <c r="E16" s="31" t="str">
        <f>IFERROR(IF(D16="","-",DATEDIF(D16,請求書!$B$5,"Y")),0)</f>
        <v>-</v>
      </c>
      <c r="F16" s="32" t="str">
        <f t="shared" si="0"/>
        <v>-</v>
      </c>
      <c r="G16" s="45"/>
      <c r="H16" s="33" t="s">
        <v>57</v>
      </c>
      <c r="I16" s="46"/>
      <c r="J16" s="34" t="s">
        <v>17</v>
      </c>
      <c r="K16" s="35" t="s">
        <v>59</v>
      </c>
      <c r="L16" s="47"/>
      <c r="M16" s="36" t="s">
        <v>17</v>
      </c>
      <c r="N16" s="48"/>
      <c r="O16" s="37" t="s">
        <v>64</v>
      </c>
      <c r="P16" s="49"/>
      <c r="Q16" s="50"/>
      <c r="R16" s="293" t="s">
        <v>67</v>
      </c>
      <c r="S16" s="294"/>
      <c r="T16" s="38">
        <f>請求書!$B$12*内訳4!$L16</f>
        <v>0</v>
      </c>
      <c r="U16" s="293" t="s">
        <v>67</v>
      </c>
      <c r="V16" s="294"/>
      <c r="W16" s="39">
        <f>MIN($Q16,$T16,IFERROR(INDEX(請求書!$B$14:$B$15,MATCH($F16,請求書!$A$14:$A$15,0),),0))</f>
        <v>0</v>
      </c>
      <c r="X16" s="293" t="s">
        <v>67</v>
      </c>
      <c r="Y16" s="294"/>
    </row>
    <row r="17" spans="1:25" s="11" customFormat="1" ht="30" customHeight="1">
      <c r="A17" s="30">
        <v>37</v>
      </c>
      <c r="B17" s="42"/>
      <c r="C17" s="43"/>
      <c r="D17" s="44"/>
      <c r="E17" s="31" t="str">
        <f>IFERROR(IF(D17="","-",DATEDIF(D17,請求書!$B$5,"Y")),0)</f>
        <v>-</v>
      </c>
      <c r="F17" s="32" t="str">
        <f t="shared" si="0"/>
        <v>-</v>
      </c>
      <c r="G17" s="45"/>
      <c r="H17" s="33" t="s">
        <v>57</v>
      </c>
      <c r="I17" s="46"/>
      <c r="J17" s="34" t="s">
        <v>17</v>
      </c>
      <c r="K17" s="35" t="s">
        <v>59</v>
      </c>
      <c r="L17" s="47"/>
      <c r="M17" s="36" t="s">
        <v>17</v>
      </c>
      <c r="N17" s="48"/>
      <c r="O17" s="37" t="s">
        <v>64</v>
      </c>
      <c r="P17" s="49"/>
      <c r="Q17" s="50"/>
      <c r="R17" s="293" t="s">
        <v>67</v>
      </c>
      <c r="S17" s="294"/>
      <c r="T17" s="38">
        <f>請求書!$B$12*内訳4!$L17</f>
        <v>0</v>
      </c>
      <c r="U17" s="293" t="s">
        <v>67</v>
      </c>
      <c r="V17" s="294"/>
      <c r="W17" s="39">
        <f>MIN($Q17,$T17,IFERROR(INDEX(請求書!$B$14:$B$15,MATCH($F17,請求書!$A$14:$A$15,0),),0))</f>
        <v>0</v>
      </c>
      <c r="X17" s="293" t="s">
        <v>67</v>
      </c>
      <c r="Y17" s="294"/>
    </row>
    <row r="18" spans="1:25" s="11" customFormat="1" ht="30" customHeight="1">
      <c r="A18" s="30">
        <v>38</v>
      </c>
      <c r="B18" s="42"/>
      <c r="C18" s="43"/>
      <c r="D18" s="44"/>
      <c r="E18" s="31" t="str">
        <f>IFERROR(IF(D18="","-",DATEDIF(D18,請求書!$B$5,"Y")),0)</f>
        <v>-</v>
      </c>
      <c r="F18" s="32" t="str">
        <f t="shared" si="0"/>
        <v>-</v>
      </c>
      <c r="G18" s="45"/>
      <c r="H18" s="33" t="s">
        <v>57</v>
      </c>
      <c r="I18" s="46"/>
      <c r="J18" s="34" t="s">
        <v>17</v>
      </c>
      <c r="K18" s="35" t="s">
        <v>59</v>
      </c>
      <c r="L18" s="47"/>
      <c r="M18" s="36" t="s">
        <v>17</v>
      </c>
      <c r="N18" s="48"/>
      <c r="O18" s="37" t="s">
        <v>64</v>
      </c>
      <c r="P18" s="49"/>
      <c r="Q18" s="50"/>
      <c r="R18" s="293" t="s">
        <v>67</v>
      </c>
      <c r="S18" s="294"/>
      <c r="T18" s="38">
        <f>請求書!$B$12*内訳4!$L18</f>
        <v>0</v>
      </c>
      <c r="U18" s="293" t="s">
        <v>67</v>
      </c>
      <c r="V18" s="294"/>
      <c r="W18" s="39">
        <f>MIN($Q18,$T18,IFERROR(INDEX(請求書!$B$14:$B$15,MATCH($F18,請求書!$A$14:$A$15,0),),0))</f>
        <v>0</v>
      </c>
      <c r="X18" s="293" t="s">
        <v>67</v>
      </c>
      <c r="Y18" s="294"/>
    </row>
    <row r="19" spans="1:25" s="11" customFormat="1" ht="30" customHeight="1">
      <c r="A19" s="30">
        <v>39</v>
      </c>
      <c r="B19" s="42"/>
      <c r="C19" s="43"/>
      <c r="D19" s="44"/>
      <c r="E19" s="31" t="str">
        <f>IFERROR(IF(D19="","-",DATEDIF(D19,請求書!$B$5,"Y")),0)</f>
        <v>-</v>
      </c>
      <c r="F19" s="32" t="str">
        <f t="shared" si="0"/>
        <v>-</v>
      </c>
      <c r="G19" s="45"/>
      <c r="H19" s="33" t="s">
        <v>57</v>
      </c>
      <c r="I19" s="46"/>
      <c r="J19" s="34" t="s">
        <v>17</v>
      </c>
      <c r="K19" s="35" t="s">
        <v>59</v>
      </c>
      <c r="L19" s="47"/>
      <c r="M19" s="36" t="s">
        <v>17</v>
      </c>
      <c r="N19" s="48"/>
      <c r="O19" s="37" t="s">
        <v>64</v>
      </c>
      <c r="P19" s="49"/>
      <c r="Q19" s="50"/>
      <c r="R19" s="293" t="s">
        <v>67</v>
      </c>
      <c r="S19" s="294"/>
      <c r="T19" s="38">
        <f>請求書!$B$12*内訳4!$L19</f>
        <v>0</v>
      </c>
      <c r="U19" s="293" t="s">
        <v>67</v>
      </c>
      <c r="V19" s="294"/>
      <c r="W19" s="39">
        <f>MIN($Q19,$T19,IFERROR(INDEX(請求書!$B$14:$B$15,MATCH($F19,請求書!$A$14:$A$15,0),),0))</f>
        <v>0</v>
      </c>
      <c r="X19" s="293" t="s">
        <v>67</v>
      </c>
      <c r="Y19" s="294"/>
    </row>
    <row r="20" spans="1:25" s="11" customFormat="1" ht="30" customHeight="1">
      <c r="A20" s="51">
        <v>40</v>
      </c>
      <c r="B20" s="52"/>
      <c r="C20" s="53"/>
      <c r="D20" s="54"/>
      <c r="E20" s="55" t="str">
        <f>IFERROR(IF(D20="","-",DATEDIF(D20,請求書!$B$5,"Y")),0)</f>
        <v>-</v>
      </c>
      <c r="F20" s="56" t="str">
        <f t="shared" si="0"/>
        <v>-</v>
      </c>
      <c r="G20" s="57"/>
      <c r="H20" s="58" t="s">
        <v>57</v>
      </c>
      <c r="I20" s="59"/>
      <c r="J20" s="60" t="s">
        <v>17</v>
      </c>
      <c r="K20" s="61" t="s">
        <v>59</v>
      </c>
      <c r="L20" s="62"/>
      <c r="M20" s="63" t="s">
        <v>17</v>
      </c>
      <c r="N20" s="64"/>
      <c r="O20" s="65" t="s">
        <v>64</v>
      </c>
      <c r="P20" s="66"/>
      <c r="Q20" s="67"/>
      <c r="R20" s="299" t="s">
        <v>67</v>
      </c>
      <c r="S20" s="300"/>
      <c r="T20" s="68">
        <f>請求書!$B$12*内訳4!$L20</f>
        <v>0</v>
      </c>
      <c r="U20" s="299" t="s">
        <v>67</v>
      </c>
      <c r="V20" s="300"/>
      <c r="W20" s="69">
        <f>MIN($Q20,$T20,IFERROR(INDEX(請求書!$B$14:$B$15,MATCH($F20,請求書!$A$14:$A$15,0),),0))</f>
        <v>0</v>
      </c>
      <c r="X20" s="299" t="s">
        <v>67</v>
      </c>
      <c r="Y20" s="300"/>
    </row>
    <row r="21" spans="1:25" s="27" customFormat="1" ht="26.25" customHeight="1">
      <c r="A21" s="115" t="s">
        <v>90</v>
      </c>
      <c r="B21" s="19" t="s">
        <v>92</v>
      </c>
      <c r="C21" s="19"/>
      <c r="D21" s="19"/>
      <c r="E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306" t="s">
        <v>78</v>
      </c>
      <c r="R21" s="307"/>
      <c r="S21" s="308"/>
      <c r="T21" s="101">
        <f>COUNTA($B$10:$B$20)-1</f>
        <v>0</v>
      </c>
      <c r="U21" s="299" t="s">
        <v>77</v>
      </c>
      <c r="V21" s="300"/>
      <c r="W21" s="101">
        <f>_xlfn.AGGREGATE(9,5,$W$10:$W$20)-$W$10</f>
        <v>0</v>
      </c>
      <c r="X21" s="299" t="s">
        <v>67</v>
      </c>
      <c r="Y21" s="300"/>
    </row>
    <row r="22" spans="1:25" s="27" customFormat="1" ht="12">
      <c r="A22" s="116" t="s">
        <v>91</v>
      </c>
      <c r="B22" s="19" t="str">
        <f>"請求額が無償化の上限額（新３号："&amp;TEXT(請求書!B15,"#,##0円")&amp;"、新２号"&amp;TEXT(請求書!B14,"#,##0円")&amp;"）を超える場合は上限額までです"</f>
        <v>請求額が無償化の上限額（新３号：16,300円、新２号11,300円）を超える場合は上限額までです</v>
      </c>
      <c r="C22" s="19"/>
      <c r="D22" s="19"/>
      <c r="E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s="27" customFormat="1" ht="26.25" customHeight="1">
      <c r="B23" s="19"/>
      <c r="C23" s="19"/>
      <c r="D23" s="19"/>
      <c r="E23" s="19"/>
      <c r="F23" s="21"/>
      <c r="G23" s="21"/>
      <c r="H23" s="21"/>
      <c r="I23" s="21"/>
      <c r="J23" s="21"/>
      <c r="K23" s="21"/>
      <c r="L23" s="279" t="s">
        <v>73</v>
      </c>
      <c r="M23" s="298"/>
      <c r="N23" s="298"/>
      <c r="O23" s="298"/>
      <c r="P23" s="280"/>
      <c r="Q23" s="303" t="str">
        <f>IF(請求書!K25="","",請求書!K25)</f>
        <v/>
      </c>
      <c r="R23" s="304"/>
      <c r="S23" s="304"/>
      <c r="T23" s="304"/>
      <c r="U23" s="304"/>
      <c r="V23" s="304"/>
      <c r="W23" s="305"/>
      <c r="X23" s="20"/>
      <c r="Y23" s="20"/>
    </row>
    <row r="24" spans="1:25" s="27" customFormat="1" ht="26.25" customHeight="1">
      <c r="A24" s="41" t="s">
        <v>76</v>
      </c>
      <c r="B24" s="40"/>
      <c r="C24" s="40"/>
      <c r="D24" s="40"/>
      <c r="E24" s="40"/>
      <c r="F24" s="40"/>
      <c r="G24" s="21"/>
      <c r="H24" s="21"/>
      <c r="I24" s="21"/>
      <c r="J24" s="21"/>
      <c r="K24" s="21"/>
      <c r="L24" s="295" t="s">
        <v>74</v>
      </c>
      <c r="M24" s="296"/>
      <c r="N24" s="296"/>
      <c r="O24" s="296"/>
      <c r="P24" s="297"/>
      <c r="Q24" s="303" t="str">
        <f>IF(請求書!AH25&lt;&gt;"",請求書!AH25,IF(請求書!AH22&lt;&gt;"",請求書!AH22,"‐"))</f>
        <v>‐</v>
      </c>
      <c r="R24" s="304"/>
      <c r="S24" s="304"/>
      <c r="T24" s="304"/>
      <c r="U24" s="304"/>
      <c r="V24" s="304"/>
      <c r="W24" s="305"/>
      <c r="X24" s="20"/>
      <c r="Y24" s="20"/>
    </row>
    <row r="25" spans="1:25" s="27" customFormat="1" ht="26.25" customHeight="1">
      <c r="F25" s="301">
        <f>DATE(請求書!AO1,請求書!AU1,請求書!AY1)</f>
        <v>45422</v>
      </c>
      <c r="G25" s="301"/>
      <c r="H25" s="301"/>
      <c r="I25" s="301"/>
      <c r="J25" s="301"/>
      <c r="K25" s="302"/>
      <c r="L25" s="295" t="s">
        <v>75</v>
      </c>
      <c r="M25" s="296"/>
      <c r="N25" s="296"/>
      <c r="O25" s="296"/>
      <c r="P25" s="297"/>
      <c r="Q25" s="303" t="str">
        <f>IF(請求書!K17="","",請求書!AH18&amp;"　"&amp;請求書!K17)</f>
        <v/>
      </c>
      <c r="R25" s="304"/>
      <c r="S25" s="304"/>
      <c r="T25" s="304"/>
      <c r="U25" s="304"/>
      <c r="V25" s="304"/>
      <c r="W25" s="305"/>
      <c r="X25" s="20"/>
      <c r="Y25" s="20"/>
    </row>
  </sheetData>
  <sheetProtection sheet="1" formatCells="0" sort="0" autoFilter="0"/>
  <dataConsolidate/>
  <mergeCells count="61">
    <mergeCell ref="F25:K25"/>
    <mergeCell ref="L25:P25"/>
    <mergeCell ref="Q21:S21"/>
    <mergeCell ref="U21:V21"/>
    <mergeCell ref="Q25:W25"/>
    <mergeCell ref="X21:Y21"/>
    <mergeCell ref="L23:P23"/>
    <mergeCell ref="Q23:W23"/>
    <mergeCell ref="L24:P24"/>
    <mergeCell ref="Q24:W24"/>
    <mergeCell ref="R19:S19"/>
    <mergeCell ref="U19:V19"/>
    <mergeCell ref="X19:Y19"/>
    <mergeCell ref="R20:S20"/>
    <mergeCell ref="U20:V20"/>
    <mergeCell ref="X20:Y20"/>
    <mergeCell ref="R17:S17"/>
    <mergeCell ref="U17:V17"/>
    <mergeCell ref="X17:Y17"/>
    <mergeCell ref="R18:S18"/>
    <mergeCell ref="U18:V18"/>
    <mergeCell ref="X18:Y18"/>
    <mergeCell ref="R15:S15"/>
    <mergeCell ref="U15:V15"/>
    <mergeCell ref="X15:Y15"/>
    <mergeCell ref="R16:S16"/>
    <mergeCell ref="U16:V16"/>
    <mergeCell ref="X16:Y16"/>
    <mergeCell ref="R13:S13"/>
    <mergeCell ref="U13:V13"/>
    <mergeCell ref="X13:Y13"/>
    <mergeCell ref="R14:S14"/>
    <mergeCell ref="U14:V14"/>
    <mergeCell ref="X14:Y14"/>
    <mergeCell ref="R11:S11"/>
    <mergeCell ref="U11:V11"/>
    <mergeCell ref="X11:Y11"/>
    <mergeCell ref="R12:S12"/>
    <mergeCell ref="U12:V12"/>
    <mergeCell ref="X12:Y12"/>
    <mergeCell ref="R10:S10"/>
    <mergeCell ref="U10:V10"/>
    <mergeCell ref="X10:Y10"/>
    <mergeCell ref="A8:A9"/>
    <mergeCell ref="B8:D8"/>
    <mergeCell ref="E8:E9"/>
    <mergeCell ref="F8:F9"/>
    <mergeCell ref="G8:M8"/>
    <mergeCell ref="N8:P9"/>
    <mergeCell ref="Q8:S9"/>
    <mergeCell ref="T8:V9"/>
    <mergeCell ref="W8:Y9"/>
    <mergeCell ref="G9:J9"/>
    <mergeCell ref="K9:M9"/>
    <mergeCell ref="O6:P6"/>
    <mergeCell ref="Q6:Y6"/>
    <mergeCell ref="T1:V1"/>
    <mergeCell ref="A3:Y3"/>
    <mergeCell ref="G5:H5"/>
    <mergeCell ref="J5:K5"/>
    <mergeCell ref="L5:M5"/>
  </mergeCells>
  <phoneticPr fontId="3"/>
  <dataValidations count="3">
    <dataValidation type="date" operator="greaterThanOrEqual" allowBlank="1" showInputMessage="1" showErrorMessage="1" error="20XX年X月X日の形式で入力してください" sqref="D10:D20" xr:uid="{00000000-0002-0000-0500-000000000000}">
      <formula1>40269</formula1>
    </dataValidation>
    <dataValidation type="whole" allowBlank="1" showInputMessage="1" showErrorMessage="1" sqref="G10:G20 I10:I20 L10:L20" xr:uid="{00000000-0002-0000-0500-000001000000}">
      <formula1>1</formula1>
      <formula2>31</formula2>
    </dataValidation>
    <dataValidation type="list" allowBlank="1" showInputMessage="1" sqref="F10:F20" xr:uid="{00000000-0002-0000-0500-000002000000}">
      <formula1>"新２号,新３号"</formula1>
    </dataValidation>
  </dataValidations>
  <printOptions horizontalCentered="1"/>
  <pageMargins left="0.7" right="0.7" top="0.75" bottom="0.75" header="0.3" footer="0.3"/>
  <pageSetup paperSize="9"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25"/>
  <sheetViews>
    <sheetView showGridLines="0" zoomScaleNormal="100" zoomScaleSheetLayoutView="100" workbookViewId="0"/>
  </sheetViews>
  <sheetFormatPr defaultColWidth="2" defaultRowHeight="14"/>
  <cols>
    <col min="1" max="1" width="4.59765625" style="10" customWidth="1"/>
    <col min="2" max="3" width="17.09765625" style="10" customWidth="1"/>
    <col min="4" max="4" width="13.8984375" style="10" customWidth="1"/>
    <col min="5" max="5" width="7" style="10" customWidth="1"/>
    <col min="6" max="6" width="9.296875" style="10" customWidth="1"/>
    <col min="7" max="7" width="5" style="10" customWidth="1"/>
    <col min="8" max="8" width="5.69921875" style="10" bestFit="1" customWidth="1"/>
    <col min="9" max="9" width="5" style="10" customWidth="1"/>
    <col min="10" max="10" width="3.69921875" style="10" bestFit="1" customWidth="1"/>
    <col min="11" max="11" width="5.69921875" style="10" customWidth="1"/>
    <col min="12" max="12" width="5.296875" style="10" customWidth="1"/>
    <col min="13" max="13" width="3.69921875" style="10" bestFit="1" customWidth="1"/>
    <col min="14" max="14" width="7.59765625" style="10" customWidth="1"/>
    <col min="15" max="15" width="4.09765625" style="10" customWidth="1"/>
    <col min="16" max="16" width="7.59765625" style="10" customWidth="1"/>
    <col min="17" max="17" width="12.8984375" style="10" customWidth="1"/>
    <col min="18" max="19" width="2" style="10"/>
    <col min="20" max="20" width="12.8984375" style="10" customWidth="1"/>
    <col min="21" max="21" width="2" style="10"/>
    <col min="22" max="22" width="2" style="10" customWidth="1"/>
    <col min="23" max="23" width="12.8984375" style="10" customWidth="1"/>
    <col min="24" max="24" width="2" style="10" customWidth="1"/>
    <col min="25" max="16384" width="2" style="10"/>
  </cols>
  <sheetData>
    <row r="1" spans="1:25" ht="18.75" customHeight="1">
      <c r="T1" s="277">
        <f ca="1">IF(B11&lt;&gt;"",_xlfn.SHEET()-2,0)</f>
        <v>0</v>
      </c>
      <c r="U1" s="278"/>
      <c r="V1" s="278"/>
      <c r="W1" s="105">
        <f>COUNTA(Top:End!B11)</f>
        <v>0</v>
      </c>
    </row>
    <row r="2" spans="1:25" s="2" customFormat="1" ht="9.75" customHeight="1">
      <c r="B2" s="22"/>
      <c r="I2" s="29"/>
      <c r="J2" s="29"/>
      <c r="K2" s="29"/>
      <c r="L2" s="29"/>
      <c r="M2" s="29"/>
      <c r="N2" s="29"/>
      <c r="O2" s="29"/>
    </row>
    <row r="3" spans="1:25" ht="18.75" customHeight="1">
      <c r="A3" s="281" t="s">
        <v>47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</row>
    <row r="4" spans="1:25" s="2" customFormat="1" ht="9.75" customHeight="1">
      <c r="B4" s="22"/>
      <c r="I4" s="29"/>
      <c r="J4" s="29"/>
      <c r="K4" s="29"/>
      <c r="L4" s="29"/>
      <c r="M4" s="29"/>
      <c r="N4" s="29"/>
      <c r="O4" s="29"/>
    </row>
    <row r="5" spans="1:25" s="86" customFormat="1" ht="18.75" customHeight="1">
      <c r="C5" s="28"/>
      <c r="D5" s="28"/>
      <c r="E5" s="28"/>
      <c r="F5" s="87" t="s">
        <v>13</v>
      </c>
      <c r="G5" s="275">
        <f>IF(請求書!U7="","",請求書!U7)</f>
        <v>2024</v>
      </c>
      <c r="H5" s="275"/>
      <c r="I5" s="88" t="s">
        <v>7</v>
      </c>
      <c r="J5" s="276">
        <f>IF(請求書!AC7="","",請求書!AC7)</f>
        <v>4</v>
      </c>
      <c r="K5" s="276"/>
      <c r="L5" s="282" t="s">
        <v>35</v>
      </c>
      <c r="M5" s="282"/>
    </row>
    <row r="6" spans="1:25" ht="26.25" customHeight="1">
      <c r="A6" s="23" t="s">
        <v>80</v>
      </c>
      <c r="B6" s="11"/>
      <c r="C6" s="11"/>
      <c r="O6" s="279" t="s">
        <v>44</v>
      </c>
      <c r="P6" s="280"/>
      <c r="Q6" s="272" t="str">
        <f>IF(請求書!K22="","",請求書!K22)</f>
        <v/>
      </c>
      <c r="R6" s="273"/>
      <c r="S6" s="273"/>
      <c r="T6" s="273"/>
      <c r="U6" s="273"/>
      <c r="V6" s="273"/>
      <c r="W6" s="273"/>
      <c r="X6" s="273"/>
      <c r="Y6" s="274"/>
    </row>
    <row r="7" spans="1:25" s="2" customFormat="1" ht="9.75" customHeight="1">
      <c r="B7" s="22"/>
      <c r="I7" s="29"/>
      <c r="J7" s="29"/>
      <c r="K7" s="29"/>
      <c r="L7" s="29"/>
      <c r="M7" s="29"/>
      <c r="N7" s="29"/>
      <c r="O7" s="29"/>
    </row>
    <row r="8" spans="1:25" s="11" customFormat="1" ht="15" customHeight="1">
      <c r="A8" s="283" t="s">
        <v>45</v>
      </c>
      <c r="B8" s="261" t="s">
        <v>60</v>
      </c>
      <c r="C8" s="262"/>
      <c r="D8" s="263"/>
      <c r="E8" s="283" t="s">
        <v>55</v>
      </c>
      <c r="F8" s="283" t="s">
        <v>49</v>
      </c>
      <c r="G8" s="261" t="s">
        <v>56</v>
      </c>
      <c r="H8" s="262"/>
      <c r="I8" s="262"/>
      <c r="J8" s="262"/>
      <c r="K8" s="262"/>
      <c r="L8" s="262"/>
      <c r="M8" s="263"/>
      <c r="N8" s="285" t="s">
        <v>70</v>
      </c>
      <c r="O8" s="286"/>
      <c r="P8" s="287"/>
      <c r="Q8" s="266" t="s">
        <v>66</v>
      </c>
      <c r="R8" s="267"/>
      <c r="S8" s="267"/>
      <c r="T8" s="266" t="str">
        <f>"対象額(Ｂ)"&amp;CHAR(10)&amp;請求書!B12&amp;"円×提供日数"</f>
        <v>対象額(Ｂ)
450円×提供日数</v>
      </c>
      <c r="U8" s="267"/>
      <c r="V8" s="267"/>
      <c r="W8" s="266" t="s">
        <v>69</v>
      </c>
      <c r="X8" s="267"/>
      <c r="Y8" s="270"/>
    </row>
    <row r="9" spans="1:25" s="11" customFormat="1" ht="15" customHeight="1">
      <c r="A9" s="284"/>
      <c r="B9" s="24" t="s">
        <v>61</v>
      </c>
      <c r="C9" s="25" t="s">
        <v>48</v>
      </c>
      <c r="D9" s="26" t="s">
        <v>46</v>
      </c>
      <c r="E9" s="284"/>
      <c r="F9" s="284"/>
      <c r="G9" s="291" t="s">
        <v>65</v>
      </c>
      <c r="H9" s="259"/>
      <c r="I9" s="259"/>
      <c r="J9" s="292"/>
      <c r="K9" s="259" t="s">
        <v>58</v>
      </c>
      <c r="L9" s="259"/>
      <c r="M9" s="260"/>
      <c r="N9" s="288"/>
      <c r="O9" s="289"/>
      <c r="P9" s="290"/>
      <c r="Q9" s="268"/>
      <c r="R9" s="269"/>
      <c r="S9" s="269"/>
      <c r="T9" s="268"/>
      <c r="U9" s="269"/>
      <c r="V9" s="269"/>
      <c r="W9" s="268"/>
      <c r="X9" s="269"/>
      <c r="Y9" s="271"/>
    </row>
    <row r="10" spans="1:25" s="11" customFormat="1" ht="30" customHeight="1">
      <c r="A10" s="89" t="s">
        <v>68</v>
      </c>
      <c r="B10" s="106" t="s">
        <v>71</v>
      </c>
      <c r="C10" s="107" t="s">
        <v>72</v>
      </c>
      <c r="D10" s="108">
        <v>42986</v>
      </c>
      <c r="E10" s="90">
        <f>IFERROR(IF(D10="","-",DATEDIF(D10,請求書!$B$5,"Y")),0)</f>
        <v>6</v>
      </c>
      <c r="F10" s="91" t="str">
        <f>IF(D10="","-",IF(E10&lt;3,"新３号","新２号"))</f>
        <v>新２号</v>
      </c>
      <c r="G10" s="109">
        <v>1</v>
      </c>
      <c r="H10" s="92" t="s">
        <v>57</v>
      </c>
      <c r="I10" s="110">
        <v>31</v>
      </c>
      <c r="J10" s="93" t="s">
        <v>17</v>
      </c>
      <c r="K10" s="94" t="s">
        <v>59</v>
      </c>
      <c r="L10" s="111">
        <v>15</v>
      </c>
      <c r="M10" s="95" t="s">
        <v>17</v>
      </c>
      <c r="N10" s="112">
        <v>0.58333333333333337</v>
      </c>
      <c r="O10" s="96" t="s">
        <v>64</v>
      </c>
      <c r="P10" s="113">
        <v>0.75</v>
      </c>
      <c r="Q10" s="114">
        <v>6000</v>
      </c>
      <c r="R10" s="264" t="s">
        <v>10</v>
      </c>
      <c r="S10" s="265"/>
      <c r="T10" s="97">
        <f>請求書!$B$12*内訳1!$L10</f>
        <v>6750</v>
      </c>
      <c r="U10" s="264" t="s">
        <v>10</v>
      </c>
      <c r="V10" s="265"/>
      <c r="W10" s="98">
        <f>MIN($Q10,$T10,IFERROR(INDEX(請求書!$B$14:$B$15,MATCH($F10,請求書!$A$14:$A$15,0),),0))</f>
        <v>6000</v>
      </c>
      <c r="X10" s="264" t="s">
        <v>10</v>
      </c>
      <c r="Y10" s="265"/>
    </row>
    <row r="11" spans="1:25" s="11" customFormat="1" ht="30" customHeight="1">
      <c r="A11" s="18">
        <v>41</v>
      </c>
      <c r="B11" s="70"/>
      <c r="C11" s="71"/>
      <c r="D11" s="72"/>
      <c r="E11" s="99" t="str">
        <f>IFERROR(IF(D11="","-",DATEDIF(D11,請求書!$B$5,"Y")),0)</f>
        <v>-</v>
      </c>
      <c r="F11" s="100" t="str">
        <f t="shared" ref="F11:F20" si="0">IF(D11="","-",IF(E11&lt;3,"新３号","新２号"))</f>
        <v>-</v>
      </c>
      <c r="G11" s="73"/>
      <c r="H11" s="74" t="s">
        <v>57</v>
      </c>
      <c r="I11" s="75"/>
      <c r="J11" s="76" t="s">
        <v>17</v>
      </c>
      <c r="K11" s="77" t="s">
        <v>59</v>
      </c>
      <c r="L11" s="78"/>
      <c r="M11" s="79" t="s">
        <v>17</v>
      </c>
      <c r="N11" s="80"/>
      <c r="O11" s="81" t="s">
        <v>64</v>
      </c>
      <c r="P11" s="82"/>
      <c r="Q11" s="83"/>
      <c r="R11" s="257" t="s">
        <v>67</v>
      </c>
      <c r="S11" s="258"/>
      <c r="T11" s="84">
        <f>請求書!$B$12*内訳5!$L11</f>
        <v>0</v>
      </c>
      <c r="U11" s="257" t="s">
        <v>67</v>
      </c>
      <c r="V11" s="258"/>
      <c r="W11" s="85">
        <f>MIN($Q11,$T11,IFERROR(INDEX(請求書!$B$14:$B$15,MATCH($F11,請求書!$A$14:$A$15,0),),0))</f>
        <v>0</v>
      </c>
      <c r="X11" s="257" t="s">
        <v>67</v>
      </c>
      <c r="Y11" s="258"/>
    </row>
    <row r="12" spans="1:25" s="11" customFormat="1" ht="30" customHeight="1">
      <c r="A12" s="30">
        <v>42</v>
      </c>
      <c r="B12" s="42"/>
      <c r="C12" s="43"/>
      <c r="D12" s="44"/>
      <c r="E12" s="31" t="str">
        <f>IFERROR(IF(D12="","-",DATEDIF(D12,請求書!$B$5,"Y")),0)</f>
        <v>-</v>
      </c>
      <c r="F12" s="32" t="str">
        <f t="shared" si="0"/>
        <v>-</v>
      </c>
      <c r="G12" s="45"/>
      <c r="H12" s="33" t="s">
        <v>57</v>
      </c>
      <c r="I12" s="46"/>
      <c r="J12" s="34" t="s">
        <v>17</v>
      </c>
      <c r="K12" s="35" t="s">
        <v>59</v>
      </c>
      <c r="L12" s="47"/>
      <c r="M12" s="36" t="s">
        <v>17</v>
      </c>
      <c r="N12" s="48"/>
      <c r="O12" s="37" t="s">
        <v>64</v>
      </c>
      <c r="P12" s="49"/>
      <c r="Q12" s="50"/>
      <c r="R12" s="293" t="s">
        <v>67</v>
      </c>
      <c r="S12" s="294"/>
      <c r="T12" s="38">
        <f>請求書!$B$12*内訳5!$L12</f>
        <v>0</v>
      </c>
      <c r="U12" s="293" t="s">
        <v>67</v>
      </c>
      <c r="V12" s="294"/>
      <c r="W12" s="39">
        <f>MIN($Q12,$T12,IFERROR(INDEX(請求書!$B$14:$B$15,MATCH($F12,請求書!$A$14:$A$15,0),),0))</f>
        <v>0</v>
      </c>
      <c r="X12" s="293" t="s">
        <v>67</v>
      </c>
      <c r="Y12" s="294"/>
    </row>
    <row r="13" spans="1:25" s="11" customFormat="1" ht="30" customHeight="1">
      <c r="A13" s="30">
        <v>43</v>
      </c>
      <c r="B13" s="42"/>
      <c r="C13" s="43"/>
      <c r="D13" s="44"/>
      <c r="E13" s="31" t="str">
        <f>IFERROR(IF(D13="","-",DATEDIF(D13,請求書!$B$5,"Y")),0)</f>
        <v>-</v>
      </c>
      <c r="F13" s="32" t="str">
        <f t="shared" si="0"/>
        <v>-</v>
      </c>
      <c r="G13" s="45"/>
      <c r="H13" s="33" t="s">
        <v>57</v>
      </c>
      <c r="I13" s="46"/>
      <c r="J13" s="34" t="s">
        <v>17</v>
      </c>
      <c r="K13" s="35" t="s">
        <v>59</v>
      </c>
      <c r="L13" s="47"/>
      <c r="M13" s="36" t="s">
        <v>17</v>
      </c>
      <c r="N13" s="48"/>
      <c r="O13" s="37" t="s">
        <v>64</v>
      </c>
      <c r="P13" s="49"/>
      <c r="Q13" s="50"/>
      <c r="R13" s="293" t="s">
        <v>67</v>
      </c>
      <c r="S13" s="294"/>
      <c r="T13" s="38">
        <f>請求書!$B$12*内訳5!$L13</f>
        <v>0</v>
      </c>
      <c r="U13" s="293" t="s">
        <v>67</v>
      </c>
      <c r="V13" s="294"/>
      <c r="W13" s="39">
        <f>MIN($Q13,$T13,IFERROR(INDEX(請求書!$B$14:$B$15,MATCH($F13,請求書!$A$14:$A$15,0),),0))</f>
        <v>0</v>
      </c>
      <c r="X13" s="293" t="s">
        <v>67</v>
      </c>
      <c r="Y13" s="294"/>
    </row>
    <row r="14" spans="1:25" s="11" customFormat="1" ht="30" customHeight="1">
      <c r="A14" s="30">
        <v>44</v>
      </c>
      <c r="B14" s="42"/>
      <c r="C14" s="43"/>
      <c r="D14" s="44"/>
      <c r="E14" s="31" t="str">
        <f>IFERROR(IF(D14="","-",DATEDIF(D14,請求書!$B$5,"Y")),0)</f>
        <v>-</v>
      </c>
      <c r="F14" s="32" t="str">
        <f t="shared" si="0"/>
        <v>-</v>
      </c>
      <c r="G14" s="45"/>
      <c r="H14" s="33" t="s">
        <v>57</v>
      </c>
      <c r="I14" s="46"/>
      <c r="J14" s="34" t="s">
        <v>17</v>
      </c>
      <c r="K14" s="35" t="s">
        <v>59</v>
      </c>
      <c r="L14" s="47"/>
      <c r="M14" s="36" t="s">
        <v>17</v>
      </c>
      <c r="N14" s="48"/>
      <c r="O14" s="37" t="s">
        <v>64</v>
      </c>
      <c r="P14" s="49"/>
      <c r="Q14" s="50"/>
      <c r="R14" s="293" t="s">
        <v>67</v>
      </c>
      <c r="S14" s="294"/>
      <c r="T14" s="38">
        <f>請求書!$B$12*内訳5!$L14</f>
        <v>0</v>
      </c>
      <c r="U14" s="293" t="s">
        <v>67</v>
      </c>
      <c r="V14" s="294"/>
      <c r="W14" s="39">
        <f>MIN($Q14,$T14,IFERROR(INDEX(請求書!$B$14:$B$15,MATCH($F14,請求書!$A$14:$A$15,0),),0))</f>
        <v>0</v>
      </c>
      <c r="X14" s="293" t="s">
        <v>67</v>
      </c>
      <c r="Y14" s="294"/>
    </row>
    <row r="15" spans="1:25" s="11" customFormat="1" ht="30" customHeight="1">
      <c r="A15" s="30">
        <v>45</v>
      </c>
      <c r="B15" s="42"/>
      <c r="C15" s="43"/>
      <c r="D15" s="44"/>
      <c r="E15" s="31" t="str">
        <f>IFERROR(IF(D15="","-",DATEDIF(D15,請求書!$B$5,"Y")),0)</f>
        <v>-</v>
      </c>
      <c r="F15" s="32" t="str">
        <f t="shared" si="0"/>
        <v>-</v>
      </c>
      <c r="G15" s="45"/>
      <c r="H15" s="33" t="s">
        <v>57</v>
      </c>
      <c r="I15" s="46"/>
      <c r="J15" s="34" t="s">
        <v>17</v>
      </c>
      <c r="K15" s="35" t="s">
        <v>59</v>
      </c>
      <c r="L15" s="47"/>
      <c r="M15" s="36" t="s">
        <v>17</v>
      </c>
      <c r="N15" s="48"/>
      <c r="O15" s="37" t="s">
        <v>64</v>
      </c>
      <c r="P15" s="49"/>
      <c r="Q15" s="50"/>
      <c r="R15" s="293" t="s">
        <v>67</v>
      </c>
      <c r="S15" s="294"/>
      <c r="T15" s="38">
        <f>請求書!$B$12*内訳5!$L15</f>
        <v>0</v>
      </c>
      <c r="U15" s="293" t="s">
        <v>67</v>
      </c>
      <c r="V15" s="294"/>
      <c r="W15" s="39">
        <f>MIN($Q15,$T15,IFERROR(INDEX(請求書!$B$14:$B$15,MATCH($F15,請求書!$A$14:$A$15,0),),0))</f>
        <v>0</v>
      </c>
      <c r="X15" s="293" t="s">
        <v>67</v>
      </c>
      <c r="Y15" s="294"/>
    </row>
    <row r="16" spans="1:25" s="11" customFormat="1" ht="30" customHeight="1">
      <c r="A16" s="30">
        <v>46</v>
      </c>
      <c r="B16" s="42"/>
      <c r="C16" s="43"/>
      <c r="D16" s="44"/>
      <c r="E16" s="31" t="str">
        <f>IFERROR(IF(D16="","-",DATEDIF(D16,請求書!$B$5,"Y")),0)</f>
        <v>-</v>
      </c>
      <c r="F16" s="32" t="str">
        <f t="shared" si="0"/>
        <v>-</v>
      </c>
      <c r="G16" s="45"/>
      <c r="H16" s="33" t="s">
        <v>57</v>
      </c>
      <c r="I16" s="46"/>
      <c r="J16" s="34" t="s">
        <v>17</v>
      </c>
      <c r="K16" s="35" t="s">
        <v>59</v>
      </c>
      <c r="L16" s="47"/>
      <c r="M16" s="36" t="s">
        <v>17</v>
      </c>
      <c r="N16" s="48"/>
      <c r="O16" s="37" t="s">
        <v>64</v>
      </c>
      <c r="P16" s="49"/>
      <c r="Q16" s="50"/>
      <c r="R16" s="293" t="s">
        <v>67</v>
      </c>
      <c r="S16" s="294"/>
      <c r="T16" s="38">
        <f>請求書!$B$12*内訳5!$L16</f>
        <v>0</v>
      </c>
      <c r="U16" s="293" t="s">
        <v>67</v>
      </c>
      <c r="V16" s="294"/>
      <c r="W16" s="39">
        <f>MIN($Q16,$T16,IFERROR(INDEX(請求書!$B$14:$B$15,MATCH($F16,請求書!$A$14:$A$15,0),),0))</f>
        <v>0</v>
      </c>
      <c r="X16" s="293" t="s">
        <v>67</v>
      </c>
      <c r="Y16" s="294"/>
    </row>
    <row r="17" spans="1:25" s="11" customFormat="1" ht="30" customHeight="1">
      <c r="A17" s="30">
        <v>47</v>
      </c>
      <c r="B17" s="42"/>
      <c r="C17" s="43"/>
      <c r="D17" s="44"/>
      <c r="E17" s="31" t="str">
        <f>IFERROR(IF(D17="","-",DATEDIF(D17,請求書!$B$5,"Y")),0)</f>
        <v>-</v>
      </c>
      <c r="F17" s="32" t="str">
        <f t="shared" si="0"/>
        <v>-</v>
      </c>
      <c r="G17" s="45"/>
      <c r="H17" s="33" t="s">
        <v>57</v>
      </c>
      <c r="I17" s="46"/>
      <c r="J17" s="34" t="s">
        <v>17</v>
      </c>
      <c r="K17" s="35" t="s">
        <v>59</v>
      </c>
      <c r="L17" s="47"/>
      <c r="M17" s="36" t="s">
        <v>17</v>
      </c>
      <c r="N17" s="48"/>
      <c r="O17" s="37" t="s">
        <v>64</v>
      </c>
      <c r="P17" s="49"/>
      <c r="Q17" s="50"/>
      <c r="R17" s="293" t="s">
        <v>67</v>
      </c>
      <c r="S17" s="294"/>
      <c r="T17" s="38">
        <f>請求書!$B$12*内訳5!$L17</f>
        <v>0</v>
      </c>
      <c r="U17" s="293" t="s">
        <v>67</v>
      </c>
      <c r="V17" s="294"/>
      <c r="W17" s="39">
        <f>MIN($Q17,$T17,IFERROR(INDEX(請求書!$B$14:$B$15,MATCH($F17,請求書!$A$14:$A$15,0),),0))</f>
        <v>0</v>
      </c>
      <c r="X17" s="293" t="s">
        <v>67</v>
      </c>
      <c r="Y17" s="294"/>
    </row>
    <row r="18" spans="1:25" s="11" customFormat="1" ht="30" customHeight="1">
      <c r="A18" s="30">
        <v>48</v>
      </c>
      <c r="B18" s="42"/>
      <c r="C18" s="43"/>
      <c r="D18" s="44"/>
      <c r="E18" s="31" t="str">
        <f>IFERROR(IF(D18="","-",DATEDIF(D18,請求書!$B$5,"Y")),0)</f>
        <v>-</v>
      </c>
      <c r="F18" s="32" t="str">
        <f t="shared" si="0"/>
        <v>-</v>
      </c>
      <c r="G18" s="45"/>
      <c r="H18" s="33" t="s">
        <v>57</v>
      </c>
      <c r="I18" s="46"/>
      <c r="J18" s="34" t="s">
        <v>17</v>
      </c>
      <c r="K18" s="35" t="s">
        <v>59</v>
      </c>
      <c r="L18" s="47"/>
      <c r="M18" s="36" t="s">
        <v>17</v>
      </c>
      <c r="N18" s="48"/>
      <c r="O18" s="37" t="s">
        <v>64</v>
      </c>
      <c r="P18" s="49"/>
      <c r="Q18" s="50"/>
      <c r="R18" s="293" t="s">
        <v>67</v>
      </c>
      <c r="S18" s="294"/>
      <c r="T18" s="38">
        <f>請求書!$B$12*内訳5!$L18</f>
        <v>0</v>
      </c>
      <c r="U18" s="293" t="s">
        <v>67</v>
      </c>
      <c r="V18" s="294"/>
      <c r="W18" s="39">
        <f>MIN($Q18,$T18,IFERROR(INDEX(請求書!$B$14:$B$15,MATCH($F18,請求書!$A$14:$A$15,0),),0))</f>
        <v>0</v>
      </c>
      <c r="X18" s="293" t="s">
        <v>67</v>
      </c>
      <c r="Y18" s="294"/>
    </row>
    <row r="19" spans="1:25" s="11" customFormat="1" ht="30" customHeight="1">
      <c r="A19" s="30">
        <v>49</v>
      </c>
      <c r="B19" s="42"/>
      <c r="C19" s="43"/>
      <c r="D19" s="44"/>
      <c r="E19" s="31" t="str">
        <f>IFERROR(IF(D19="","-",DATEDIF(D19,請求書!$B$5,"Y")),0)</f>
        <v>-</v>
      </c>
      <c r="F19" s="32" t="str">
        <f t="shared" si="0"/>
        <v>-</v>
      </c>
      <c r="G19" s="45"/>
      <c r="H19" s="33" t="s">
        <v>57</v>
      </c>
      <c r="I19" s="46"/>
      <c r="J19" s="34" t="s">
        <v>17</v>
      </c>
      <c r="K19" s="35" t="s">
        <v>59</v>
      </c>
      <c r="L19" s="47"/>
      <c r="M19" s="36" t="s">
        <v>17</v>
      </c>
      <c r="N19" s="48"/>
      <c r="O19" s="37" t="s">
        <v>64</v>
      </c>
      <c r="P19" s="49"/>
      <c r="Q19" s="50"/>
      <c r="R19" s="293" t="s">
        <v>67</v>
      </c>
      <c r="S19" s="294"/>
      <c r="T19" s="38">
        <f>請求書!$B$12*内訳5!$L19</f>
        <v>0</v>
      </c>
      <c r="U19" s="293" t="s">
        <v>67</v>
      </c>
      <c r="V19" s="294"/>
      <c r="W19" s="39">
        <f>MIN($Q19,$T19,IFERROR(INDEX(請求書!$B$14:$B$15,MATCH($F19,請求書!$A$14:$A$15,0),),0))</f>
        <v>0</v>
      </c>
      <c r="X19" s="293" t="s">
        <v>67</v>
      </c>
      <c r="Y19" s="294"/>
    </row>
    <row r="20" spans="1:25" s="11" customFormat="1" ht="30" customHeight="1">
      <c r="A20" s="51">
        <v>50</v>
      </c>
      <c r="B20" s="52"/>
      <c r="C20" s="53"/>
      <c r="D20" s="54"/>
      <c r="E20" s="55" t="str">
        <f>IFERROR(IF(D20="","-",DATEDIF(D20,請求書!$B$5,"Y")),0)</f>
        <v>-</v>
      </c>
      <c r="F20" s="56" t="str">
        <f t="shared" si="0"/>
        <v>-</v>
      </c>
      <c r="G20" s="57"/>
      <c r="H20" s="58" t="s">
        <v>57</v>
      </c>
      <c r="I20" s="59"/>
      <c r="J20" s="60" t="s">
        <v>17</v>
      </c>
      <c r="K20" s="61" t="s">
        <v>59</v>
      </c>
      <c r="L20" s="62"/>
      <c r="M20" s="63" t="s">
        <v>17</v>
      </c>
      <c r="N20" s="64"/>
      <c r="O20" s="65" t="s">
        <v>64</v>
      </c>
      <c r="P20" s="66"/>
      <c r="Q20" s="67"/>
      <c r="R20" s="299" t="s">
        <v>67</v>
      </c>
      <c r="S20" s="300"/>
      <c r="T20" s="68">
        <f>請求書!$B$12*内訳5!$L20</f>
        <v>0</v>
      </c>
      <c r="U20" s="299" t="s">
        <v>67</v>
      </c>
      <c r="V20" s="300"/>
      <c r="W20" s="69">
        <f>MIN($Q20,$T20,IFERROR(INDEX(請求書!$B$14:$B$15,MATCH($F20,請求書!$A$14:$A$15,0),),0))</f>
        <v>0</v>
      </c>
      <c r="X20" s="299" t="s">
        <v>67</v>
      </c>
      <c r="Y20" s="300"/>
    </row>
    <row r="21" spans="1:25" s="27" customFormat="1" ht="26.25" customHeight="1">
      <c r="A21" s="115" t="s">
        <v>90</v>
      </c>
      <c r="B21" s="19" t="s">
        <v>92</v>
      </c>
      <c r="C21" s="19"/>
      <c r="D21" s="19"/>
      <c r="E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306" t="s">
        <v>78</v>
      </c>
      <c r="R21" s="307"/>
      <c r="S21" s="308"/>
      <c r="T21" s="101">
        <f>COUNTA($B$10:$B$20)-1</f>
        <v>0</v>
      </c>
      <c r="U21" s="299" t="s">
        <v>77</v>
      </c>
      <c r="V21" s="300"/>
      <c r="W21" s="101">
        <f>_xlfn.AGGREGATE(9,5,$W$10:$W$20)-$W$10</f>
        <v>0</v>
      </c>
      <c r="X21" s="299" t="s">
        <v>67</v>
      </c>
      <c r="Y21" s="300"/>
    </row>
    <row r="22" spans="1:25" s="27" customFormat="1" ht="12">
      <c r="A22" s="116" t="s">
        <v>91</v>
      </c>
      <c r="B22" s="19" t="str">
        <f>"請求額が無償化の上限額（新３号："&amp;TEXT(請求書!B15,"#,##0円")&amp;"、新２号"&amp;TEXT(請求書!B14,"#,##0円")&amp;"）を超える場合は上限額までです"</f>
        <v>請求額が無償化の上限額（新３号：16,300円、新２号11,300円）を超える場合は上限額までです</v>
      </c>
      <c r="C22" s="19"/>
      <c r="D22" s="19"/>
      <c r="E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s="27" customFormat="1" ht="26.25" customHeight="1">
      <c r="B23" s="19"/>
      <c r="C23" s="19"/>
      <c r="D23" s="19"/>
      <c r="E23" s="19"/>
      <c r="F23" s="21"/>
      <c r="G23" s="21"/>
      <c r="H23" s="21"/>
      <c r="I23" s="21"/>
      <c r="J23" s="21"/>
      <c r="K23" s="21"/>
      <c r="L23" s="279" t="s">
        <v>73</v>
      </c>
      <c r="M23" s="298"/>
      <c r="N23" s="298"/>
      <c r="O23" s="298"/>
      <c r="P23" s="280"/>
      <c r="Q23" s="303" t="str">
        <f>IF(請求書!K25="","",請求書!K25)</f>
        <v/>
      </c>
      <c r="R23" s="304"/>
      <c r="S23" s="304"/>
      <c r="T23" s="304"/>
      <c r="U23" s="304"/>
      <c r="V23" s="304"/>
      <c r="W23" s="305"/>
      <c r="X23" s="20"/>
      <c r="Y23" s="20"/>
    </row>
    <row r="24" spans="1:25" s="27" customFormat="1" ht="26.25" customHeight="1">
      <c r="A24" s="41" t="s">
        <v>76</v>
      </c>
      <c r="B24" s="40"/>
      <c r="C24" s="40"/>
      <c r="D24" s="40"/>
      <c r="E24" s="40"/>
      <c r="F24" s="40"/>
      <c r="G24" s="21"/>
      <c r="H24" s="21"/>
      <c r="I24" s="21"/>
      <c r="J24" s="21"/>
      <c r="K24" s="21"/>
      <c r="L24" s="295" t="s">
        <v>74</v>
      </c>
      <c r="M24" s="296"/>
      <c r="N24" s="296"/>
      <c r="O24" s="296"/>
      <c r="P24" s="297"/>
      <c r="Q24" s="303" t="str">
        <f>IF(請求書!AH25&lt;&gt;"",請求書!AH25,IF(請求書!AH22&lt;&gt;"",請求書!AH22,"‐"))</f>
        <v>‐</v>
      </c>
      <c r="R24" s="304"/>
      <c r="S24" s="304"/>
      <c r="T24" s="304"/>
      <c r="U24" s="304"/>
      <c r="V24" s="304"/>
      <c r="W24" s="305"/>
      <c r="X24" s="20"/>
      <c r="Y24" s="20"/>
    </row>
    <row r="25" spans="1:25" s="27" customFormat="1" ht="26.25" customHeight="1">
      <c r="F25" s="301">
        <f>DATE(請求書!AO1,請求書!AU1,請求書!AY1)</f>
        <v>45422</v>
      </c>
      <c r="G25" s="301"/>
      <c r="H25" s="301"/>
      <c r="I25" s="301"/>
      <c r="J25" s="301"/>
      <c r="K25" s="302"/>
      <c r="L25" s="295" t="s">
        <v>75</v>
      </c>
      <c r="M25" s="296"/>
      <c r="N25" s="296"/>
      <c r="O25" s="296"/>
      <c r="P25" s="297"/>
      <c r="Q25" s="303" t="str">
        <f>IF(請求書!K17="","",請求書!AH18&amp;"　"&amp;請求書!K17)</f>
        <v/>
      </c>
      <c r="R25" s="304"/>
      <c r="S25" s="304"/>
      <c r="T25" s="304"/>
      <c r="U25" s="304"/>
      <c r="V25" s="304"/>
      <c r="W25" s="305"/>
      <c r="X25" s="20"/>
      <c r="Y25" s="20"/>
    </row>
  </sheetData>
  <sheetProtection sheet="1" formatCells="0" sort="0" autoFilter="0"/>
  <dataConsolidate/>
  <mergeCells count="61">
    <mergeCell ref="F25:K25"/>
    <mergeCell ref="L25:P25"/>
    <mergeCell ref="Q21:S21"/>
    <mergeCell ref="U21:V21"/>
    <mergeCell ref="Q25:W25"/>
    <mergeCell ref="X21:Y21"/>
    <mergeCell ref="L23:P23"/>
    <mergeCell ref="Q23:W23"/>
    <mergeCell ref="L24:P24"/>
    <mergeCell ref="Q24:W24"/>
    <mergeCell ref="R19:S19"/>
    <mergeCell ref="U19:V19"/>
    <mergeCell ref="X19:Y19"/>
    <mergeCell ref="R20:S20"/>
    <mergeCell ref="U20:V20"/>
    <mergeCell ref="X20:Y20"/>
    <mergeCell ref="R17:S17"/>
    <mergeCell ref="U17:V17"/>
    <mergeCell ref="X17:Y17"/>
    <mergeCell ref="R18:S18"/>
    <mergeCell ref="U18:V18"/>
    <mergeCell ref="X18:Y18"/>
    <mergeCell ref="R15:S15"/>
    <mergeCell ref="U15:V15"/>
    <mergeCell ref="X15:Y15"/>
    <mergeCell ref="R16:S16"/>
    <mergeCell ref="U16:V16"/>
    <mergeCell ref="X16:Y16"/>
    <mergeCell ref="R13:S13"/>
    <mergeCell ref="U13:V13"/>
    <mergeCell ref="X13:Y13"/>
    <mergeCell ref="R14:S14"/>
    <mergeCell ref="U14:V14"/>
    <mergeCell ref="X14:Y14"/>
    <mergeCell ref="R11:S11"/>
    <mergeCell ref="U11:V11"/>
    <mergeCell ref="X11:Y11"/>
    <mergeCell ref="R12:S12"/>
    <mergeCell ref="U12:V12"/>
    <mergeCell ref="X12:Y12"/>
    <mergeCell ref="R10:S10"/>
    <mergeCell ref="U10:V10"/>
    <mergeCell ref="X10:Y10"/>
    <mergeCell ref="A8:A9"/>
    <mergeCell ref="B8:D8"/>
    <mergeCell ref="E8:E9"/>
    <mergeCell ref="F8:F9"/>
    <mergeCell ref="G8:M8"/>
    <mergeCell ref="N8:P9"/>
    <mergeCell ref="Q8:S9"/>
    <mergeCell ref="T8:V9"/>
    <mergeCell ref="W8:Y9"/>
    <mergeCell ref="G9:J9"/>
    <mergeCell ref="K9:M9"/>
    <mergeCell ref="O6:P6"/>
    <mergeCell ref="Q6:Y6"/>
    <mergeCell ref="T1:V1"/>
    <mergeCell ref="A3:Y3"/>
    <mergeCell ref="G5:H5"/>
    <mergeCell ref="J5:K5"/>
    <mergeCell ref="L5:M5"/>
  </mergeCells>
  <phoneticPr fontId="3"/>
  <dataValidations count="3">
    <dataValidation type="list" allowBlank="1" showInputMessage="1" sqref="F10:F20" xr:uid="{00000000-0002-0000-0600-000000000000}">
      <formula1>"新２号,新３号"</formula1>
    </dataValidation>
    <dataValidation type="whole" allowBlank="1" showInputMessage="1" showErrorMessage="1" sqref="G10:G20 I10:I20 L10:L20" xr:uid="{00000000-0002-0000-0600-000001000000}">
      <formula1>1</formula1>
      <formula2>31</formula2>
    </dataValidation>
    <dataValidation type="date" operator="greaterThanOrEqual" allowBlank="1" showInputMessage="1" showErrorMessage="1" error="20XX年X月X日の形式で入力してください" sqref="D10:D20" xr:uid="{00000000-0002-0000-0600-000002000000}">
      <formula1>40269</formula1>
    </dataValidation>
  </dataValidations>
  <printOptions horizontalCentered="1"/>
  <pageMargins left="0.7" right="0.7" top="0.75" bottom="0.75" header="0.3" footer="0.3"/>
  <pageSetup paperSize="9"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99"/>
  </sheetPr>
  <dimension ref="A1"/>
  <sheetViews>
    <sheetView workbookViewId="0">
      <selection activeCell="F26" sqref="F26"/>
    </sheetView>
  </sheetViews>
  <sheetFormatPr defaultRowHeight="1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請求書</vt:lpstr>
      <vt:lpstr>Top</vt:lpstr>
      <vt:lpstr>内訳1</vt:lpstr>
      <vt:lpstr>内訳2</vt:lpstr>
      <vt:lpstr>内訳3</vt:lpstr>
      <vt:lpstr>内訳4</vt:lpstr>
      <vt:lpstr>内訳5</vt:lpstr>
      <vt:lpstr>End</vt:lpstr>
      <vt:lpstr>請求書!Print_Area</vt:lpstr>
      <vt:lpstr>内訳1!Print_Area</vt:lpstr>
      <vt:lpstr>内訳2!Print_Area</vt:lpstr>
      <vt:lpstr>内訳3!Print_Area</vt:lpstr>
      <vt:lpstr>内訳4!Print_Area</vt:lpstr>
      <vt:lpstr>内訳5!Print_Area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Administrator</cp:lastModifiedBy>
  <cp:lastPrinted>2023-10-05T10:40:20Z</cp:lastPrinted>
  <dcterms:created xsi:type="dcterms:W3CDTF">2023-09-11T02:50:56Z</dcterms:created>
  <dcterms:modified xsi:type="dcterms:W3CDTF">2024-03-27T05:10:49Z</dcterms:modified>
</cp:coreProperties>
</file>